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Y:\DATM\15_EUROPE\INTERREG-ASTUS\1_PILOTAGE_EUROPEEN\WPT1\output_O.T1.1\"/>
    </mc:Choice>
  </mc:AlternateContent>
  <xr:revisionPtr revIDLastSave="0" documentId="10_ncr:100000_{C0D94ABF-3F0F-4B07-9CE2-81EC2C093638}" xr6:coauthVersionLast="31" xr6:coauthVersionMax="31" xr10:uidLastSave="{00000000-0000-0000-0000-000000000000}"/>
  <bookViews>
    <workbookView xWindow="0" yWindow="0" windowWidth="28800" windowHeight="12300" tabRatio="574" xr2:uid="{00000000-000D-0000-FFFF-FFFF00000000}"/>
  </bookViews>
  <sheets>
    <sheet name="ASTUS_typology" sheetId="4" r:id="rId1"/>
  </sheets>
  <definedNames>
    <definedName name="OLE_LINK1" localSheetId="0">ASTUS_typology!#REF!</definedName>
  </definedNames>
  <calcPr calcId="179017"/>
</workbook>
</file>

<file path=xl/calcChain.xml><?xml version="1.0" encoding="utf-8"?>
<calcChain xmlns="http://schemas.openxmlformats.org/spreadsheetml/2006/main">
  <c r="T16" i="4" l="1"/>
  <c r="S16" i="4"/>
  <c r="P16" i="4"/>
  <c r="M16" i="4"/>
  <c r="T10" i="4"/>
  <c r="S10" i="4"/>
  <c r="P10" i="4"/>
  <c r="M10" i="4"/>
  <c r="T15" i="4" l="1"/>
  <c r="N15" i="4"/>
  <c r="P15" i="4" s="1"/>
  <c r="L15" i="4"/>
  <c r="T8" i="4"/>
  <c r="S8" i="4"/>
  <c r="P8" i="4"/>
  <c r="M8" i="4"/>
  <c r="T7" i="4"/>
  <c r="S7" i="4"/>
  <c r="P7" i="4"/>
  <c r="M7" i="4"/>
  <c r="S12" i="4" l="1"/>
  <c r="M18" i="4" l="1"/>
  <c r="P6" i="4" l="1"/>
  <c r="P12" i="4"/>
  <c r="P13" i="4"/>
  <c r="P14" i="4"/>
  <c r="P18" i="4"/>
  <c r="P19" i="4"/>
  <c r="P21" i="4"/>
  <c r="P22" i="4"/>
  <c r="P23" i="4"/>
  <c r="P24" i="4"/>
  <c r="P5" i="4"/>
  <c r="L23" i="4" l="1"/>
  <c r="L22" i="4"/>
  <c r="L19" i="4"/>
  <c r="T21" i="4" l="1"/>
  <c r="S21" i="4"/>
  <c r="M21" i="4"/>
  <c r="T22" i="4"/>
  <c r="T23" i="4"/>
  <c r="T19" i="4"/>
  <c r="T18" i="4"/>
  <c r="T20" i="4"/>
  <c r="S5" i="4"/>
  <c r="T14" i="4"/>
  <c r="T13" i="4"/>
  <c r="T12" i="4"/>
  <c r="T6" i="4"/>
  <c r="T5" i="4"/>
  <c r="T24" i="4"/>
  <c r="S24" i="4"/>
  <c r="S14" i="4" l="1"/>
  <c r="S13" i="4"/>
  <c r="S6" i="4"/>
  <c r="N20" i="4" l="1"/>
  <c r="M20" i="4"/>
  <c r="M24" i="4"/>
  <c r="M14" i="4"/>
  <c r="M13" i="4"/>
  <c r="M12" i="4"/>
  <c r="M6" i="4"/>
  <c r="M5" i="4"/>
</calcChain>
</file>

<file path=xl/sharedStrings.xml><?xml version="1.0" encoding="utf-8"?>
<sst xmlns="http://schemas.openxmlformats.org/spreadsheetml/2006/main" count="950" uniqueCount="636">
  <si>
    <t>Pays Horloger</t>
  </si>
  <si>
    <t>MAIN TERRITORIAL FEATURES</t>
  </si>
  <si>
    <t>MAIN OBJECTIVES &amp; GUIDING PRINCIPLES LINKED WITH MOBILITY ISSUES</t>
  </si>
  <si>
    <t>MODAL SPLIT</t>
  </si>
  <si>
    <t>BEST PRACTICES &amp; EXPERIENCES OF REDUCED CO2 MOBILITY PROJECTS TO SHARE</t>
  </si>
  <si>
    <t>Population</t>
  </si>
  <si>
    <t>Area</t>
  </si>
  <si>
    <t>Population Density</t>
  </si>
  <si>
    <t>Settlement Density</t>
  </si>
  <si>
    <t>Elevation</t>
  </si>
  <si>
    <t>Settlement structure</t>
  </si>
  <si>
    <t xml:space="preserve">Topography </t>
  </si>
  <si>
    <t>Functional Characteristics</t>
  </si>
  <si>
    <t>Jobs</t>
  </si>
  <si>
    <t>Commuter balance</t>
  </si>
  <si>
    <t>Means of transport</t>
  </si>
  <si>
    <t>Shortest intervall of public transport</t>
  </si>
  <si>
    <t>Travel time to next reg./nat. center</t>
  </si>
  <si>
    <t>Provided services at a multi/intermodal hub</t>
  </si>
  <si>
    <t>Supplementary mobility offer and inititives</t>
  </si>
  <si>
    <t>County of Starnberg</t>
  </si>
  <si>
    <t>County of Munich</t>
  </si>
  <si>
    <t>County of Fürstenfeldbruck</t>
  </si>
  <si>
    <t>County of Ebersberg</t>
  </si>
  <si>
    <t>City of Munich</t>
  </si>
  <si>
    <t>Municipality of Neubiberg</t>
  </si>
  <si>
    <t>Inter-municipality
Thonon-les-bains</t>
  </si>
  <si>
    <t>Municipality of Skofja Loka</t>
  </si>
  <si>
    <t>City municipality
of Novo mesto</t>
  </si>
  <si>
    <t>Pays Ledonien</t>
  </si>
  <si>
    <t>Natural Park PNR 
Massif de Bauges</t>
  </si>
  <si>
    <t>Pilot Site</t>
  </si>
  <si>
    <t>Inter-municipality Saint-Marcellin-Vercorse-Isére</t>
  </si>
  <si>
    <t>Municipality of Haar</t>
  </si>
  <si>
    <t>Regional Association Pongau</t>
  </si>
  <si>
    <t>Inter-municipality 
Coeur de Savoie</t>
  </si>
  <si>
    <t xml:space="preserve">79 579  (2016)
-  16,3% under 15 years old
   67,4% 15-64 years old
   16,3% 65 and older (2011)
-  53% working population </t>
  </si>
  <si>
    <t>1754,91 km²</t>
  </si>
  <si>
    <t>45 Inhab./km² (2016)</t>
  </si>
  <si>
    <t>280 Inhab./km² permanent settlement area (2011)</t>
  </si>
  <si>
    <t>461 - 1,075 m (municipalities)</t>
  </si>
  <si>
    <t>Area with scattered settlement, disconnected settlements, mainly compact settlements within city/municipality centres, isolated residential building on slope</t>
  </si>
  <si>
    <t>Alpine valley and basin landscape</t>
  </si>
  <si>
    <t>Summer and winter tourism</t>
  </si>
  <si>
    <t>7,701 workplaces with 36,971 employees (2011)</t>
  </si>
  <si>
    <t xml:space="preserve">20,965 commuting to the outside  17,798 commuting into the municipality </t>
  </si>
  <si>
    <t>Regional &amp; local bus, local &amp; long-distance train, urban railways</t>
  </si>
  <si>
    <t>5 – 15 minutes</t>
  </si>
  <si>
    <t>the next centre is within the pilot site</t>
  </si>
  <si>
    <t>Bus/tram station, railway station, P+R area, bicycle parking, taxi rank</t>
  </si>
  <si>
    <r>
      <t xml:space="preserve">● Dedication of new building land primarily in the catchment area of a public transport stop                                                                                                                                      ● Give better chances to all citizens by non-motorized and low carbon mobility options, with focus on settlement development in centres and along efficient public transport axes                                                                                                                              ● Equivalent supply of the population, keeping the dependency of motorized individual traffic as low as possible                                                                                                                                                     </t>
    </r>
    <r>
      <rPr>
        <sz val="10"/>
        <color theme="1"/>
        <rFont val="Calibri"/>
        <family val="2"/>
      </rPr>
      <t>●</t>
    </r>
    <r>
      <rPr>
        <sz val="10"/>
        <color theme="1"/>
        <rFont val="Calibri"/>
        <family val="2"/>
        <scheme val="minor"/>
      </rPr>
      <t xml:space="preserve"> Integrate mobility issues every time when new building areas are zoned or planned
● Coordination of spatial planning and the development of public transport</t>
    </r>
  </si>
  <si>
    <t>● Mobilito customer center: for public transport within the region of Pongau at the train station Bischofshofen; mobility and timetable consulting for private persons, companies and tourism business (http://www.mobilito.at/kundenzentrum.htm)</t>
  </si>
  <si>
    <t>340,003 inhabitants (2015):
• 15% under 15 years old
• 64% 15-64 years old
• 21% 65 and older
60.1% working population</t>
  </si>
  <si>
    <t>667.24 km²</t>
  </si>
  <si>
    <t>511.9 Inhab./km² (2015)</t>
  </si>
  <si>
    <t>4,437 Inhab./km² (2014)</t>
  </si>
  <si>
    <t>471-703 m</t>
  </si>
  <si>
    <t>16 settlement centers; 2 small centers, more compact structures near Munich city boundary and urban railway stops</t>
  </si>
  <si>
    <t>flat land</t>
  </si>
  <si>
    <t>Universities, research and schools, popular tourist destination,
economic cluster, workspace concentration</t>
  </si>
  <si>
    <t>26,334 workplaces (2014) with 221,809 employees (2016)</t>
  </si>
  <si>
    <t>84,974 commuters to the outside of the municipality,
170,045 commuters from the outside into the municip. (2016)</t>
  </si>
  <si>
    <t>Local bus, regional bus, local train, urban railways
(S-Bahn), tramway, metro</t>
  </si>
  <si>
    <t>30 - 60 minutes</t>
  </si>
  <si>
    <t>bus/tram station, railway station, metro station, P+R
area, bicycle parking, taxi rank</t>
  </si>
  <si>
    <t>• Bus acceleration project
• WIFI in MVV regional busses
• Mobile online ticket
• Strengthening tangential bus connections
• Bikesharing system</t>
  </si>
  <si>
    <t>• Integration of an attractive, efficient and sustainable public transport into spatial development planning. Priority of settlement densification and development within catchment area of public transport axes                                                                                                           • Increasing and promoting the use of public transport in Munich county (especially by getting people off of motorized private traffic)                                                                                                              • Regular monitoring - increased public transport market penetration by creating target group specific offers in respect to the public transport growth potential                                                                                                                        • Reduction of noise and pollutant emissions caused by public transport - on-going project: supporting sustainable drive systems (pilot project electric bus)                                                                                                                                   • Complete physical accessibility in public transport nodes by 2022</t>
  </si>
  <si>
    <t>• Mobile and online ticket: selected ticket for public transport via an APP for smartphones or online purchase (http://www.mvv-muenchen.de/de/tickets-preise/online-und-handyticket/index.html)</t>
  </si>
  <si>
    <t>1,521,678 inhabitants (2016):
• 12.6% under 15 years old
• 70.1% 15-64 years old
• 17.4% 65 and older
55-60% working population</t>
  </si>
  <si>
    <t>310 km²</t>
  </si>
  <si>
    <t>4,668 Inhab./km² (2016)</t>
  </si>
  <si>
    <t>520 m</t>
  </si>
  <si>
    <t>City with sub-centers</t>
  </si>
  <si>
    <t>plain</t>
  </si>
  <si>
    <t>Center of southern Bavaria with all functions</t>
  </si>
  <si>
    <t>797,102 employees with social insurance (2015)</t>
  </si>
  <si>
    <t>155,000 commuters to the outside of the municipality,
350,000 commuters from the outside into the municip. (2014)</t>
  </si>
  <si>
    <t>Local bus, regional bus, local train, long-distance
train, urban railways, tramway, metro</t>
  </si>
  <si>
    <t>&lt; 5 minutes (during rush hour)</t>
  </si>
  <si>
    <t>Bus/tram station, railway station, metro station,
P+R area, bicycle parking, E-bike charging, E-car
charging, car sharing, bike rental, taxi rank</t>
  </si>
  <si>
    <t>• Many P+R areas all over the city
• Carsharing since 1990s</t>
  </si>
  <si>
    <t>• Improvement of the modal shift
• Extension of public services</t>
  </si>
  <si>
    <t>• StattAuto carsharing (www.stattauto-muenchen.de)</t>
  </si>
  <si>
    <t>133,621 inhabitants (2015):
• 14.68% under 15 years old
• 62.59% 15-64 years old
• 22.73% 65 and older
54.4% working population</t>
  </si>
  <si>
    <t>487.73 km²</t>
  </si>
  <si>
    <t>274 Inhab./km² (2015)</t>
  </si>
  <si>
    <t>1,899.9 Inhab./km² (2015)</t>
  </si>
  <si>
    <t>533m - 750m</t>
  </si>
  <si>
    <t>Starnberg and Gauting arranged in a star-shape; rural area
in the west; Starnberg lake is a natural physical barrier
towards the south</t>
  </si>
  <si>
    <t>Many lakes, moraine landscape, lowland moors, valleys</t>
  </si>
  <si>
    <t>Strong economic region, attractive tourist area, availability
of educational facilities</t>
  </si>
  <si>
    <t>10,664 workplaces (2014) with 48,754 employees (2016)</t>
  </si>
  <si>
    <t>27,664 commuters to the outside of the municipality,
29,025 commuters from the outside into the municip. (2014)</t>
  </si>
  <si>
    <t>Local bus, regional bus, local train, urban railways
(S-Bahn)</t>
  </si>
  <si>
    <t>5 - 15 minutes</t>
  </si>
  <si>
    <t>15 - 30 minutes</t>
  </si>
  <si>
    <t>Bus/tram station, railway station, P+R area, bicycle
parking, e-bike charging, e-car charging, carsharing,
bike rental, taxi rank, bike + ride</t>
  </si>
  <si>
    <t>• E-start initiative
• Express Bus X900
• „Regional management Munich southwest“
• Carsharing, Bikesharing</t>
  </si>
  <si>
    <t>• Contribution of the public transport to the mobility of the population and further development towards an integrated system
• Good connection between municipalities and Starnberg city
• Improvement of east-west connections in the county
• Considering the interests of mobility-impaired persons in the planning of public transport</t>
  </si>
  <si>
    <t>• Express bus X900: express line which connects the counties of Starnberg and Fürstenfeldbruck
(verkehrsmanagement@lra-starnberg.de)
• E-start initiative: Sustainable promotion of electric mobility in Starnberg county. Many players of the county were consolidated under one roof (verkehrsmanagement@lra-starnberg.de)</t>
  </si>
  <si>
    <t>20,513 inhabitants (2015):
• 14.4% under 15 years old
• 64.3% 15-64 years old
• 21.4% 65 and older (2014)
40% working population</t>
  </si>
  <si>
    <t>12.9 km²</t>
  </si>
  <si>
    <t>1,590 Inhab./km² (2015)</t>
  </si>
  <si>
    <t>4,077 Inhab./km² (2015)</t>
  </si>
  <si>
    <t>542 m</t>
  </si>
  <si>
    <t>compact settlement structure in the center and several rural
villages</t>
  </si>
  <si>
    <t>especially residential location, mental hospital of supra-regional
importance</t>
  </si>
  <si>
    <t>8,930 workplaces with 8,123 employees (2015)</t>
  </si>
  <si>
    <t>6,400 commuters to the outside of the municipality,
7,206 commuters from the outside of into the municip. (2015)</t>
  </si>
  <si>
    <t>Local bus, regional bus, urban railways
(S-Bahn)</t>
  </si>
  <si>
    <t>bus/tram station, railway station, P+R area,
bicycle parking, taxi rank</t>
  </si>
  <si>
    <t>• P+R areas over the city
• Carsharing in front of town hall
• Bus on request (Rufbus) for handicaped
people (E-bus)</t>
  </si>
  <si>
    <t>• Development within the already built-up area in order to avoid urban-sprawl and around stops of the urban trains (S-Bahn)</t>
  </si>
  <si>
    <t>• Carsharing next to town hall
• Assisted transport of seniors (e-cars)
• E-Cars in carpool next to town hall at the municipal building yard and the neighbourly help association (Nachbarschaftshilfe)</t>
  </si>
  <si>
    <t>14,010 inhabitants (2016):
• 14% under 15 years old
• 69% 15-64 years old
• 17% 65 and older (2014)
33% working population</t>
  </si>
  <si>
    <t>5.76 km²</t>
  </si>
  <si>
    <t>2,428 Inhab./km² (2016)</t>
  </si>
  <si>
    <t>4,284 Inhab./km² (2015)</t>
  </si>
  <si>
    <t>547 - 556 m</t>
  </si>
  <si>
    <t>low and middle density settlement structure around the 2
old small centers</t>
  </si>
  <si>
    <t>University of German armed forces, 3 secondary schools,
mostly garden city next to Munich</t>
  </si>
  <si>
    <t>8,505 workplaces with 4,472 employees (2014)</t>
  </si>
  <si>
    <t>4,114 commuters to the outside of the municipality,
8,484 commuters from the outside into the municip. (2015)</t>
  </si>
  <si>
    <t>Regional bus, urban railways (S-Bahn)</t>
  </si>
  <si>
    <t>15 – 30 minutes</t>
  </si>
  <si>
    <t>bus/tram station, railway station, P+R area,
bicycle parking, e-car charging</t>
  </si>
  <si>
    <t>• P+R next to station of suburban train
• Carsharing
• Comprehensive concept for biking
• Implementation of short distant public
transport plan of Munich county</t>
  </si>
  <si>
    <t>• Reduction of CO2-emissions (traffic)
• Improvement of the modal split (more public transport and cycling)
• Regulation of the densification process in order to guarantee high quality of housing and to restrict the innermunicipal traffic
• Increase of the attractiveness of the municipality center and reshaping of the center</t>
  </si>
  <si>
    <t>• Local carsharing group (www.immermobil.info)
• Agenda-21 activities concerning settlement development and traffic issues (www.agenda21-ottobrunn-neubiberg.de)
• Round tables to engage the residents in development and improvement process</t>
  </si>
  <si>
    <t>137,421 inhabitants (2015):
• 15.4% under 15 years old
• 66% 15-64 years old
• 18.6% 65 and older (2014)
61.6% working population</t>
  </si>
  <si>
    <t>550 km²</t>
  </si>
  <si>
    <t>250 Inhab./km² (2015)</t>
  </si>
  <si>
    <t>2,012 Inhab./km² (2015)</t>
  </si>
  <si>
    <t>560 m</t>
  </si>
  <si>
    <t>Compact settlement structure, some place scattered, some
without clear central location</t>
  </si>
  <si>
    <t>hilly terrain, alpine foothills</t>
  </si>
  <si>
    <t>good economic situation with high number of commuters,
popular recreational area, high number of overnight stays
during big events</t>
  </si>
  <si>
    <t>8,016 workplaces (2014) with 39.642 employees (2016)</t>
  </si>
  <si>
    <t>39,063 commuters to outside the municipality,
21,606 commuters from outside into the municip. (2016)</t>
  </si>
  <si>
    <t>Local bus, regional bus, local train, long-distance
train, urban railways (S-Bahn)</t>
  </si>
  <si>
    <t>bus/tram station, railway station, P+R area, bicycle
parking, e-car charging, taxi rank</t>
  </si>
  <si>
    <t>• Carsharing
• P+R areas
• Commuter portal combining all passenger
portals within the county</t>
  </si>
  <si>
    <t>• Big slogan of mobility concept is „more mobility with less traffic“, achieved through traffic reduction, modal shift actions, compatibility improvement, networking, accident avoidance, minimizing the land consumption, considering all users
• Action program Ebersberg 2030: until the year 2030 the county wants to be independent of fossil fuels. One field of action is dedicated to transportation and is called „environmental friendly mobility“</t>
  </si>
  <si>
    <t>• Mobilitätsforum as expert panel - periodic meetings where problems and possible solutions are discussed. It also helps to strengthen the understanding between different project groups.
• Pilot project carsharing - county of Ebersberg acts as a model region for an area-wide carsharing. Therefore the county is pioneer in providing carsharing in suburban areas.</t>
  </si>
  <si>
    <t>213,481 inhabitants (2015):
• 14.5% under 15 years old
• 63.97% 15-64 years old
• 21.53% 65 and older (2014)
61.5% working population</t>
  </si>
  <si>
    <t>434.79 km²</t>
  </si>
  <si>
    <t>491 Inhab./km² (2015)</t>
  </si>
  <si>
    <t>2,654.04 Inhab./km² (2015)</t>
  </si>
  <si>
    <t>559 m</t>
  </si>
  <si>
    <t>east densely populated with urban characteristics, west
more rural with partially small districts and hamlets</t>
  </si>
  <si>
    <t>eastern and south-eastern flat, rest hilly terrain</t>
  </si>
  <si>
    <t>high density of schools, many crosslinks to Munich, excellent
comprehensive public transport, 24/7</t>
  </si>
  <si>
    <t>10,978 workplaces (2014) with 49,202 employees (2016)</t>
  </si>
  <si>
    <t>57,008 commuters to the outside of the municipality,
20,488 commuters from outside into the municipality (2016)</t>
  </si>
  <si>
    <t>bus/tram station, railway station, P+R area, bicycle
parking, taxi rank</t>
  </si>
  <si>
    <t>• P+R areas
• share taxi
• express busses
• carsharing „Stattauto“
• bikesharing</t>
  </si>
  <si>
    <t>• Accessible mobility
• Environmental friendly mobility
• Wide mobility offer with appropriate connections
• Extensive and at all times available information regarding mobility
• Consideration of mobility needs in future planning</t>
  </si>
  <si>
    <t>• Express busses from Fürstenfeldbruck to Starnberg or Germering (preferable as direct as possible, with only a few stops but which connect the important centers)
• MVV share taxi, comprehensive and additional to the regional bus lines, whereby it‘s possible to offer public transport on all days of the week with the familiar MVV tariff (mvv-muenchen.de/ruftaxi)</t>
  </si>
  <si>
    <t>852 km²</t>
  </si>
  <si>
    <t>~ 76 Inhab./km² , up to 100 Inhab./km² in urbanised areas</t>
  </si>
  <si>
    <t>Relative high settlement density at the border of the pilot site
(closed to bigger cities) and low density at the heart of the PS</t>
  </si>
  <si>
    <t>280m - 2217m</t>
  </si>
  <si>
    <t>Compact settlements in the agglomerations, bordering the
territory</t>
  </si>
  <si>
    <t>Mountains at the center of the park</t>
  </si>
  <si>
    <t>Touristic function, residential function, rural economy</t>
  </si>
  <si>
    <t>~ 17,000 jobs (2010)</t>
  </si>
  <si>
    <t>60% work outside of the pilot site (2010)</t>
  </si>
  <si>
    <t>Local bus, regional bus, regional train services</t>
  </si>
  <si>
    <t>Bus/tram stop, railway station, P+R area, bicycle
parking, carsharing</t>
  </si>
  <si>
    <t>• „Baugez-vous“ program: experimentations of different kinds of mobility
• Carpooling
• Promotion of electric bicycles
• Bus-on-demand
• Secure hitchhiking
• Association „Mobil‘Emploi“: e.g. car rental for workers</t>
  </si>
  <si>
    <t>• Improvement of railway network in Haute-Savoie
• Reducing traffic density in highways at the border of the pilot site
• Integrating bigger transport projects at a larger scale in mobility planning of the pilot site in line
also with border biggest conurbations
• Pooling touristic and commuting infrastructures
• Developing electric bike infrastructure</t>
  </si>
  <si>
    <t>• Carpooling in the municipality Le Châtelard and in Montmélian (http://citiz.coop/)
• Carsharing to train stations
• Mediation carsharing through „Baugez-vous“ (http://www.baugez-vous.fr/covoiturage/)
• „The Trottibus Walking School Buses“ (http://www.baugez-vous.fr/moblite-douce/)
• Hitch-hiking: experimented between Annecy and Faverges (http://www.baugez-vous.fr/stop-ameliore/)</t>
  </si>
  <si>
    <t>~330.24 km²</t>
  </si>
  <si>
    <t>105 Inhab./km²</t>
  </si>
  <si>
    <t>~ 2,157 Inhab/km² in Thonon</t>
  </si>
  <si>
    <t>200m - 1000m</t>
  </si>
  <si>
    <t>Sprawled settlements in main centers, river passes through
pilot site</t>
  </si>
  <si>
    <t>At the foot of 3 mountains, territory is composed of valleys,
hillsides and mountains</t>
  </si>
  <si>
    <t>5 main economic activity zones, residential function</t>
  </si>
  <si>
    <t>~ 11,500 jobs, mainly concentrated in acitivty zones</t>
  </si>
  <si>
    <t>~ 8,000 commuters to the outside of the pilot site
~ 6,000 commuters from the outside (2012)</t>
  </si>
  <si>
    <t>Local bus, regional bus, regional train services,
long-distance train</t>
  </si>
  <si>
    <t>15 – 30 minutes (Chambéry)</t>
  </si>
  <si>
    <t>Bus/tram stop, railway station, P+R area, bicycle
parking, carsharing, bike rental</t>
  </si>
  <si>
    <t>• Balance transport supply on the pilot site
• Develop other transport modes to access train stations
• Improve access and multimodality near economic activity zones
• Conciliate urban planning and mobility to reduce land use and to facilitate the implementation of mobility solutions</t>
  </si>
  <si>
    <t>• To access some railway stations, a part of inhabitants prefer walking (EMD, 2008)
• Train is well used by commuters (EMD, 2008)
• Carpooling system in Montmélian
• Carshraing around main railway stations
• Mobility awareness thanks to information and communication</t>
  </si>
  <si>
    <t>87,428 inhabitants (DGCL, 2017):
• 19% : under 15 years old
• 17% : 15-29 years old
• 21% : 30-44 years old
• 20% : 45-59 years old
• 15% : 60-74 years old
• 8%: 75 and older
~ 38,000 workers</t>
  </si>
  <si>
    <t>238 km²</t>
  </si>
  <si>
    <t>366.21 Inhab./km² (2017)</t>
  </si>
  <si>
    <t>2,157 Inhab/km² (Thonon), 234 Inhab/km² (Bas-Chablais), 182
Inhab/km² (Collines du Léman)</t>
  </si>
  <si>
    <t>~ 800 - 900 m in some areas</t>
  </si>
  <si>
    <t>Mainly compact around main centers, disconnected settlements
in the rest of the territory</t>
  </si>
  <si>
    <t>Mainly flat, no big mountains, bordered by Lake Geneva</t>
  </si>
  <si>
    <t>Residential function, Tourism (thermalism, summer)</t>
  </si>
  <si>
    <t>~ 26,000 jobs (50% located in Thonon)</t>
  </si>
  <si>
    <t>~ 30% of working population commute to Switzerland</t>
  </si>
  <si>
    <t>Bus/tram stop, railway station, P+R area, bicycle parking,
e-bike charging, carsharing, bike rental, taxi rank</t>
  </si>
  <si>
    <t>• Carpooling (starting 2017)
• Bus-on-demand
• Carsharing „Lémanic Region“
• Association „Mobil‘Emploi“ (e.g. car rental for
workers)</t>
  </si>
  <si>
    <t>• Accompany the growing arrival of transboundary workers in the future
• Balance and diversify transport models
• Improve access to the Chablais, the larger scale of the pilot site in planning documents
• Improve railway network</t>
  </si>
  <si>
    <t>• Transboundary bus line from Geneva to Thonon (GLCT - Groupement Local de Coopération Transfrontaliére)</t>
  </si>
  <si>
    <t>~44,530 inhabitants (2013):
• 24.5% of population &lt; 20 years old
• 14.6% of population 65 years and older
23,298 workers (population of 15-64 years)</t>
  </si>
  <si>
    <t>700 km²</t>
  </si>
  <si>
    <t>63.6 Inhab./km² (2013)</t>
  </si>
  <si>
    <t>482 Inhab/km² (Town of Morteau, 2013)</t>
  </si>
  <si>
    <t>400m - 1,300m</t>
  </si>
  <si>
    <t>Predominantly rural area, characterized by
urban sprawl</t>
  </si>
  <si>
    <t>Mid-mountain territory</t>
  </si>
  <si>
    <t>Touristic + heritage function, hospital + institutions
for dependent elderly people, schools</t>
  </si>
  <si>
    <t>~140,000 jobs (Jura, Neuchâtel),
12,800 employees</t>
  </si>
  <si>
    <t>9,000 cross-border workers,
2,059 workers residing outside and working
within the pilot site</t>
  </si>
  <si>
    <t>Local bus, regional bus, local train</t>
  </si>
  <si>
    <t>• Carsharing</t>
  </si>
  <si>
    <t>• Limit the use of the car while travelling from home to work: the territory is very active and motorized; Alternatives to the personal use of a car must be competitive
• Carpooling initiatives are an objective of the territory</t>
  </si>
  <si>
    <t>• Covoiturage Arcjurassen (http://covoiturage-arcjurassien.com)
• Transnational user oriented carsharing platform</t>
  </si>
  <si>
    <t>82,263 inhabitants (2014):
• 22% 65 and older
~ 38,000 workers</t>
  </si>
  <si>
    <t>1,684 km²</t>
  </si>
  <si>
    <t>49 Inhab./km² (2014)</t>
  </si>
  <si>
    <t>182 Inhab/km²</t>
  </si>
  <si>
    <t>184m - 1,129m</t>
  </si>
  <si>
    <t>Predominatly rural, low density, urban sprawl in rural
municipalities, higly structuring north-south road axis</t>
  </si>
  <si>
    <t>Very diverse: from west plains to mountainous plateaus</t>
  </si>
  <si>
    <t>Certain autonomy in commercial offer, tourist territory,
schools</t>
  </si>
  <si>
    <t>33,784 jobs (Lons-le-Saunier)</t>
  </si>
  <si>
    <t>5,768 commute to the outside,
5,447 commute into the pilot site (2012)</t>
  </si>
  <si>
    <t>15 - 30 minutes
30 - 60 minutes</t>
  </si>
  <si>
    <t>&lt;15 minutes</t>
  </si>
  <si>
    <t>Bus/tram stop, railway station, P+R area, bicycle
parking, taxi rank</t>
  </si>
  <si>
    <t>• Jurago: 304 county Jura lines
• Malis: Transport on demand
• FlixBus: from Lons to Paris
• county carpooling</t>
  </si>
  <si>
    <t>• Avoid isolation of non-motorized population (elderly and young people) in rural area: access to facilities, shops and services make them dependent
• Improvement of the living environment, by developing alternatives for motorized means of mobility
• Introduction of innovative services enabling a development of proximity (proposal of new forms of organization of services for the territory)
• Access to neighbouring metropolitan centers (Lyon, Bourg, Besançon) to foster the Strasbourg/ Lyon axis</t>
  </si>
  <si>
    <t>39,508 inhabitants (2017):
• 11.7% : under 15 years old
• 59.4%: 15-64 years old
• 28,9% : 65 and older
65.2% working population (15-64 years old)</t>
  </si>
  <si>
    <t>288.82 km²</t>
  </si>
  <si>
    <t>14 Inhab./km² (2017)</t>
  </si>
  <si>
    <t>3,948 Inhab/km² (2017)</t>
  </si>
  <si>
    <t>587 m</t>
  </si>
  <si>
    <t>Sprawled and disconnected, outside center
10 - 30 km away</t>
  </si>
  <si>
    <t>Alpine valley, hills, hillside territory</t>
  </si>
  <si>
    <t>Tourism (mountainous), school center, winter
sport</t>
  </si>
  <si>
    <t>1,551 workplaces with 7,021 employees</t>
  </si>
  <si>
    <t>8,279 commuting to the outside
828 commuting from the outside (2016)</t>
  </si>
  <si>
    <t>Local bus</t>
  </si>
  <si>
    <t>&gt; 60 minutes</t>
  </si>
  <si>
    <t>Bus/tram stop, e-bike charging</t>
  </si>
  <si>
    <t>36,480 inhabitants (2016):
• 16.4% under 15 years old
• 66.3% 15-64 years old
• 17.3% 65 and older
63.5% / 40.5% working population by municipalities of employment
/ residence (2016/2015)</t>
  </si>
  <si>
    <t>235.7 km²</t>
  </si>
  <si>
    <t>154.7 Inhab./km² (2016)</t>
  </si>
  <si>
    <t>702.4 Inhab./km² urban settlement area (2016)</t>
  </si>
  <si>
    <t>202 m</t>
  </si>
  <si>
    <t>Compact settlements in the centre of the municipality, scattered
settlement pattern in suburbs</t>
  </si>
  <si>
    <t>Varied and wavy relief with prevailing karst features</t>
  </si>
  <si>
    <t>Largest employment center in Southeast Slovenia Statistical
Region, functional center</t>
  </si>
  <si>
    <t>23,079 workplaces with 15,001 employees (2016)</t>
  </si>
  <si>
    <t>3,997 commuters to the outside of the municipality,
12,074 commuters from the outside into the municip. (2016)</t>
  </si>
  <si>
    <t>• Creation of favourable conditions for regulating mobility
• Change of planning priorities and their implementation
• Cross-sectoral coordination and integration of planning activities
• Improving transport planning practices
• Introduction of tools for systematic monitoring of activities in the field of mobility</t>
  </si>
  <si>
    <t>• Networking of safe and approachable pedestrian and bicycle lines as an effective measure in changing citizen habits towards sustainable mobility</t>
  </si>
  <si>
    <t>22,942 inhabitants (2016):
• 16.7% under 15 years old
• 65.3% 15-64 years old
• 18% 65 and older
40.9% working population by municipalities of residence
(2015)
38.4% working population by municipalities of employment
(2016)</t>
  </si>
  <si>
    <t>146 km²</t>
  </si>
  <si>
    <t>97.3 Inhab./km² (2016)</t>
  </si>
  <si>
    <t>2,604 Inhab./km² (2016)</t>
  </si>
  <si>
    <t>354 m</t>
  </si>
  <si>
    <t>Compact settlement pattern in the core; at distance smaller
scattered settlements; scarce settlement in hilly area</t>
  </si>
  <si>
    <t>Sora Plain, Poljane Sora, Selca Sora Valley (flat), Skofja Loka and
Polhov Gradec Hills (hilly)</t>
  </si>
  <si>
    <t>Economic, cultural, educational and administrative center</t>
  </si>
  <si>
    <t>8,888 workplaces with 9,448 employees (2016)</t>
  </si>
  <si>
    <t>5,334 commuters to the outside of the municipality,
4,774 commuters from the outside into the municipality (2016)</t>
  </si>
  <si>
    <t>Local bus, regional bus, local train,
long-distance train</t>
  </si>
  <si>
    <t>15 - 30 minutes (to Kranj)
30 - 60 minutes (to Ljubljana)</t>
  </si>
  <si>
    <t>Bus/tram station, railway station, P+R area,
bicycle parking</t>
  </si>
  <si>
    <t>• Initiative „Together we are building a common space of Lower market“ (establishing of temporary traffic regulations by representatives
of the MSL and residents)</t>
  </si>
  <si>
    <t>• Reduction of motorized traffic
• Assurance of safe road use by pedestrians and cyclists
• Establishing a coherent network cycling routes and provide opportunities to rent and park bicycles
• Improving access to public transport (also for physically disabled people and cyclists) and increase the quality of public transport services</t>
  </si>
  <si>
    <t>• “Together we are building a common space of Lower market”: representatives of the municipality together with residents and other users established temporary traffic regulations and set up urban equipment in a Lower market. Through Lower market a regional transit traffic has been conducted until recently when a new bypass was built at a town outskirt g with such actions the MSL is pursuing the objective of changing the existing transport situation and realising pleasant and safe areas where pedestrians and cyclists will commonly share public space.</t>
  </si>
  <si>
    <t>~ 650 km²</t>
  </si>
  <si>
    <t>~ 75 Inhab./km²</t>
  </si>
  <si>
    <t>1,033 Inhab./ km² (Saint-Marcellin)
258 Inhab./ km² (Vinay)</t>
  </si>
  <si>
    <t>100m - 800m</t>
  </si>
  <si>
    <t>One main town-center (Saint-Marcellin), other centers
(Vinay, Chatte, Pont-en-Royans)</t>
  </si>
  <si>
    <t>Flat land, partly in a natural mountainous park</t>
  </si>
  <si>
    <t>Residential function, services, commercial function,
economic activities concentrated in 3 main centers</t>
  </si>
  <si>
    <t>~ 13,500 jobs</t>
  </si>
  <si>
    <t>7,400 commuters to the outside of the pilot site
~ 2,000 commuters from the outside (2012)</t>
  </si>
  <si>
    <t>Regional bus, regional train services</t>
  </si>
  <si>
    <t>Bus/tram stop, railway station, P+R area,
bicycle parking, carsharing</t>
  </si>
  <si>
    <t>• Carsharing platform „Covoit‘oura“
• Association „Mobil‘Emploi“ (e.g. car rental for workers)</t>
  </si>
  <si>
    <t>• Urban planning around train stations (for example housing projects)
• Density in town-centers and other centers
• Balance between town-centers and villages in terms of jobs, service supply and more
• Reinforce some town-centers roles at a larger scale</t>
  </si>
  <si>
    <t>• To access train stations : the second transport mode used by inhabitants is walking (the first is car)</t>
  </si>
  <si>
    <t>bicycle</t>
  </si>
  <si>
    <t>public transport</t>
  </si>
  <si>
    <t xml:space="preserve">by foot </t>
  </si>
  <si>
    <t>other</t>
  </si>
  <si>
    <t>population</t>
  </si>
  <si>
    <t>economy</t>
  </si>
  <si>
    <t>topography</t>
  </si>
  <si>
    <t>settlement density</t>
  </si>
  <si>
    <t xml:space="preserve">trend </t>
  </si>
  <si>
    <t>population density</t>
  </si>
  <si>
    <t>commuter</t>
  </si>
  <si>
    <t>functional characteristics</t>
  </si>
  <si>
    <t>transport</t>
  </si>
  <si>
    <t>public transport service</t>
  </si>
  <si>
    <t>shortest interval</t>
  </si>
  <si>
    <t>travel time to next reg. centre</t>
  </si>
  <si>
    <t>Strenghts</t>
  </si>
  <si>
    <t>Weaknesses</t>
  </si>
  <si>
    <t>Opportunities</t>
  </si>
  <si>
    <t>Threats</t>
  </si>
  <si>
    <t>declining; ageing</t>
  </si>
  <si>
    <t>settlement structure</t>
  </si>
  <si>
    <t>flat</t>
  </si>
  <si>
    <t>flat in E, S-E; 
hilly</t>
  </si>
  <si>
    <t>flat, 
partly mountainous</t>
  </si>
  <si>
    <t>valleys,
hillsides, 
mountains</t>
  </si>
  <si>
    <t>valley, 
hills, 
hillside</t>
  </si>
  <si>
    <t>flat, 
mountainous</t>
  </si>
  <si>
    <t>valley,
basin landscape</t>
  </si>
  <si>
    <t>foothills, 
lakes</t>
  </si>
  <si>
    <t>flat, 
hilly</t>
  </si>
  <si>
    <t>hilly, 
prevailing karst features</t>
  </si>
  <si>
    <t>hilly, 
foothills</t>
  </si>
  <si>
    <t>mountainous</t>
  </si>
  <si>
    <t>all functions</t>
  </si>
  <si>
    <t>educational (university and schools)
mostly garden city next to Munich</t>
  </si>
  <si>
    <t>employment &amp; functional regional center</t>
  </si>
  <si>
    <t>Economic, 
cultural, 
educational,
administrative center</t>
  </si>
  <si>
    <t>Strong economic,
touristic,
educational</t>
  </si>
  <si>
    <t>educational (universities, research, schools), touristic,
economic cluster</t>
  </si>
  <si>
    <t>educational (schools), 
excellent PT</t>
  </si>
  <si>
    <t>economic,
commuters,
recreational area, overnight stays
during big events</t>
  </si>
  <si>
    <t>• StattAuto carsharing
 (www.stattauto-muenchen.de)</t>
  </si>
  <si>
    <t>• Local carsharing group 
 (www.immermobil.info)
• Agenda-21 activities concerning settlement development and traffic issues
 (www.agenda21-ottobrunn-neubiberg.de)
• Round tables to engage the residents in development and improvement process</t>
  </si>
  <si>
    <t>• Mobile and online ticket: selected ticket for public transport via an APP for smartphones or online purchase
 (http://www.mvv-muenchen.de/de/tickets-preise/online-und-handyticket/index.html)</t>
  </si>
  <si>
    <t>• Covoiturage Arcjurassen
   (http://covoiturage-arcjurassien.com)
• Transnational user oriented carsharing platform</t>
  </si>
  <si>
    <t>• Express busses from Fürstenfeldbruck to Starnberg or Germering (preferable as direct as possible, with only a few stops but which connect the important centers)
• MVV share taxi, comprehensive and additional to the regional bus lines, whereby it‘s possible to offer public transport on all days of the week with the familiar MVV tariff
 (mvv-muenchen.de/ruftaxi)</t>
  </si>
  <si>
    <t>• Carpooling in the municipality Le Châtelard and in Montmélian (http://citiz.coop/)
• Carsharing to train stations
• Mediation carsharing through „Baugez-vous“
 (http://www.baugez-vous.fr/covoiturage/)
• „The Trottibus Walking School Buses“
 (http://www.baugez-vous.fr/moblite-douce/)
• Hitch-hiking: experimented between Annecy and Faverges (http://www.baugez-vous.fr/stop-ameliore/)</t>
  </si>
  <si>
    <t>• Express bus X900: express line which connects the counties of Starnberg and Fürstenfeldbruck
(verkehrsmanagement@lra-starnberg.de)
• E-start initiative: Sustainable promotion of electric mobility in Starnberg county. Many players of the county were consolidated under one roof
 (verkehrsmanagement@lra-starnberg.de)</t>
  </si>
  <si>
    <t>residential
medical</t>
  </si>
  <si>
    <t>• Jobs more focused in Grenoble  mobility 
• Property pressure due to agriculture 
• Scattered dwellings 
• No intern transport supply</t>
  </si>
  <si>
    <t>• «Regional Natural Parc» in progress  contributions
• Sustain train (Morteau /CH)   alternative to MIT
• Car-sharing &amp; initiatives of  companies 
• Developing circulation within &amp; between villages</t>
  </si>
  <si>
    <t xml:space="preserve">• Low density 
• Topography
• Few infrastructures &amp; services 
• Influence of urban areas at the border of the pilot site
• No visibility of existing mobility supply </t>
  </si>
  <si>
    <t xml:space="preserve">• Developing car-sharing 
• E-bikes in mountainous areas
• Potential for development of cycling &amp; walking infrastructures around the main railway stations to encourage intermodality </t>
  </si>
  <si>
    <t>• Vulnerability due to transportation costs
• Different governance structures 
• Risk of land pressure: growing influence of Geneva and Chambéry</t>
  </si>
  <si>
    <t xml:space="preserve">• Well-controlled urbanism 
• Strong initiatives from local authorities &amp; associations </t>
  </si>
  <si>
    <t>• Strasbourg / Lyon axis
• Preserved environment
• Potential of cyclotourism</t>
  </si>
  <si>
    <t>• Isolation of non-motorized population in rural areas
• Strong habit: Car-affinity
• Low demographic dynamics &amp; ageing of the population</t>
  </si>
  <si>
    <t>• Propose innovative services 
• Developing a territorial network: covering &amp; organizing the territory (main structuring centers)</t>
  </si>
  <si>
    <t>• The main structuring poles are declining and weakening (population &amp; employment)</t>
  </si>
  <si>
    <t>• Topography
• Strong habit: car-affinity
• Increase: traffic volume &amp; pollution
• Neglecting alpine marginal areas</t>
  </si>
  <si>
    <t xml:space="preserve">• scarcity of land resources  improve reg. planning 
• Cooperating municipalities  maintain PT axes 
• Trend to car sharing 
• Tourism: economic factor
• Difficulty: foster PT quality
• Many commuters </t>
  </si>
  <si>
    <t>• Ageing of population 
• Daily traffic volume
• Insufficient PT
• Dispersed settlements
• Dependence on the car 
• Cost-intensive infrastructures</t>
  </si>
  <si>
    <t>• Good air quality 
• Good hiking trails
• Promotion: cycle tourism in spring &amp; summer
• 2 resorts (winter tourism) 
• Discrete connection with railway lines</t>
  </si>
  <si>
    <t>• Proximity to the Swiss job pool
• Great living environment and nice landscapes
• Identified tourism potential</t>
  </si>
  <si>
    <t>• High motorization rate 
• Ageing of the population</t>
  </si>
  <si>
    <t>• Threats on the Swiss economy  will affect PS
• Threats on landscapes &amp; living environment  (if past development models are maintained)</t>
  </si>
  <si>
    <t xml:space="preserve">• Lack of coordination in actions and measures </t>
  </si>
  <si>
    <t>• Developing car-sharing &amp; e-bikes
• Improve bicycle infrastr.,  e.g. connections with “Green Lanes”
• Cooperation with borders local authorities  (PNR Vercors)</t>
  </si>
  <si>
    <t>• 4 train stations 
• High frequency of trains 
• Proximity to reg. centers 
• Multimodal transport supply (at stations)
• Land use under control 
• Agriculture &amp; industry: economic sectors</t>
  </si>
  <si>
    <t>• Proximity  of the PS to great conurbations: facilitate implementation of solutions 
• The pilot site can plan mobility and urbanism 
• Presence of structured and attractive activity areas
• A main railway station: Montmélian</t>
  </si>
  <si>
    <t>• Land use contr•ol linked to growing influence of Chambéry</t>
  </si>
  <si>
    <t>• Pooling infrastructures
• Re-open train stations (closed in 1990’s) 
• Impact of high-speed train Lyon-Turin
• Mobility solutions around economic activity zones 
• Potential development of cycling &amp; walking infrastructures</t>
  </si>
  <si>
    <t>• PT axis (topography)
• Good reg. interconnection 
• Good PT supply (railway)
• Railway hubs 
• Local shuttles
• Trend: multimodality
• Good road network
• Association for PT development tasks</t>
  </si>
  <si>
    <t>• Land-consuming housing
• Insufficient PT (periphery)
• Scarcely used PT (bus)
• Dispersed settlements 
• Ageing of population
• High car dependency 
• Housing scarcity (valley)
• Increase: housing prices
• Bike lanes often steep</t>
  </si>
  <si>
    <t>• Scarcity of land resources  improve reg. planning 
• Higher building densities
• Cooperating municipalities
• Increase: commuters
• Trend: car-sharing, e-bikes
• Difficulty: foster PT quality 
• Expansion: urban railways 
• New planning concepts</t>
  </si>
  <si>
    <t>• Topography 
• Strong habit: car-affinity 
• Increase: MIT  traffic volume &amp; pollution
• Neglecting rural areas
• Cost pressure: PT &amp; P+R
• Price development
bureaucracy</t>
  </si>
  <si>
    <t xml:space="preserve">• Impacts of “Léman Express” on housing &amp; mobility
• Balance: transport projects &amp; services supply 
• Uncontrolled urbanization 
• Social segregation
• Degrading environment &amp; territorial identity </t>
  </si>
  <si>
    <t>• Promote e-bikes
• Integration in mobility schema (“Grand Genève”)
• Create urban framework: Role of centers &amp; stations
• Connections to stations 
• Improve access to the territory  projects</t>
  </si>
  <si>
    <t>• Suburban territory 
• Ineffective railway network
• Real estate pressure &amp; high prices for housing 
• Difficulties for interoperability 
• Roads: overexploited</t>
  </si>
  <si>
    <t xml:space="preserve">• Pilot site can plan mobility &amp; urbanism 
• Urban framework with multipolarity 
• Attractive life environment </t>
  </si>
  <si>
    <t xml:space="preserve">• Existence of a mobility concept
• Current projects: car-sharing, mobility for impaired persons
• Planned project: mobility &amp; energy transition </t>
  </si>
  <si>
    <t>• Limited budget within the decision making 
• Population with high affinity to private car</t>
  </si>
  <si>
    <t xml:space="preserve">• Realization of the county’s goal to be independent from fossil fuels ‘til 2030 </t>
  </si>
  <si>
    <t>• Huge growth of population  (2032: +18.000 citizens)</t>
  </si>
  <si>
    <t xml:space="preserve">• Topography 
• Many inhabitants 
• Bus &amp; railway system 
• Regional train stops 
• Connection to Munich 
• Tendency: multimodality 
• Attractive locations </t>
  </si>
  <si>
    <t>• Demographic change 
• Problems with properties 
• Settlement pressure
• Difficulty: equivalent offers 
• Neg. commuter balance 
• High transit traffic 
• Complex planning process 
• Increasing motorization
• High costs: PT in periphery</t>
  </si>
  <si>
    <t xml:space="preserve">• Integrated planning
• Cooperation: counties – Munich city
• Interest: car&amp;bike sharing 
• Ticketing: smartphones
• Information about PT
• Roads: overstrained </t>
  </si>
  <si>
    <t>• Dense development: east 
• Habit: Car- affinity 
• Urban railway traffic is overstrained 
• No integrated settlement &amp; transport planning</t>
  </si>
  <si>
    <t>• Attractive locations
• Predicted population growth 
• Interest: car&amp;bike sharing 
• Investigation of e-bus
• Linking inter-counties PT</t>
  </si>
  <si>
    <t>• Complicated tariff system
deficit of PT in outskirts 
• Demographic change 
• Sparse tangential connections
• Car- affine population
• Uneven PT- demand</t>
  </si>
  <si>
    <t xml:space="preserve">• Good PT network 
• Development of multimodal systems
• Economical and scientific clusters, many job offers 
• High living quality </t>
  </si>
  <si>
    <t xml:space="preserve">• Political awareness of PT solutions
• Financial resources for PT 
• Network development for e-mobility charging stations </t>
  </si>
  <si>
    <t>• Car affine population 
• Partially heavy traffic loads</t>
  </si>
  <si>
    <t>• Population has high PT standards
• No claim for car- owner-ship (younger people)
• Tariff improvement 
• Development of the central urban railway line</t>
  </si>
  <si>
    <t>• Development &amp;promotion of individual transport
• Termination of PT and e-mobility promotion
• No development to modern mobility concepts</t>
  </si>
  <si>
    <t>• Reducing the financial capacity of MSL
• Too much optimistic planning and too high expectations</t>
  </si>
  <si>
    <t>• Completion of planned bypass &amp; roads
• Efficient exploitation &amp;  deployment of railway infrastructure</t>
  </si>
  <si>
    <t>• Poor transport links to main roads &amp; inconvenient transport infrastructure
• Uneven development of infrastructures between town &amp; countryside
• Empty buildings &amp; degraded areas</t>
  </si>
  <si>
    <t>• Geostrategic location</t>
  </si>
  <si>
    <t>• City transport system 
• Location near the highway &amp; the scheduled third development axis transportation corridor</t>
  </si>
  <si>
    <t>• Poor road connections
• Obsolete railway infrastr. &amp; long train journey times
• Bad railway connections (HR)
Commuting by car
• Dispersed settlements
• Poor urban bike network
• Difficult terrain for bicycling
• Transit traffic through city</t>
  </si>
  <si>
    <t>• Employer’s awareness: sustainable commuting
• Promoting e-mobility 
Introduction of P&amp;R
• Cost-effective PT
• Autonomous vehicles
• Bike- and car-sharing
• Safe cycling infrastructures</t>
  </si>
  <si>
    <t>• Difficulty: PT in periphery 
• Heterogeneous counties
• PT centralized to Munich 
  -&gt; high travel times
  -&gt; car- affinity 
• Traffic volumes (MIT)</t>
  </si>
  <si>
    <t>• Inadequate cooperation
• Work-related trips by car
• Increase: car use
• Pub. spaces for passenger traffic 
• Limited budget for sustainable transport infrastructure</t>
  </si>
  <si>
    <t>• Strong environmental awareness of the municipal council &amp; residents
•  Willingness to invest financial resources</t>
  </si>
  <si>
    <t>• Small size of the municipality complicates the implementation of the challenges of climate protection (limited human resources)</t>
  </si>
  <si>
    <t>• Management on a local level: growth in housing &amp; traffic
• Management and development of existing &amp; future settlements</t>
  </si>
  <si>
    <t>• Little acceptance of densification(garden city)
• Only a few small parcels available</t>
  </si>
  <si>
    <t>•  No shared future vision
•  Congestion</t>
  </si>
  <si>
    <t>•  the enormous growth might be used to correct errors of the past
•  scarcity of land resources  improved management of regional development
•  Extension of PT</t>
  </si>
  <si>
    <t>• Insufficient regional planning
• Stakeholders: little awareness of the problems
• Problem of “doing too well”</t>
  </si>
  <si>
    <t>• All infrastructure needed within the city
• MVV with an integrated network of all sorts of public transport</t>
  </si>
  <si>
    <t>SWOT</t>
  </si>
  <si>
    <t>I</t>
  </si>
  <si>
    <t>II</t>
  </si>
  <si>
    <t>III</t>
  </si>
  <si>
    <t>IV</t>
  </si>
  <si>
    <t>area</t>
  </si>
  <si>
    <t>territorial characteristics</t>
  </si>
  <si>
    <t>abs.</t>
  </si>
  <si>
    <t>flat, 
lake, mountains</t>
  </si>
  <si>
    <t>• Carpooling (CiteLib)
• Carsharing („Mobi‘Savoie“, „Covoit‘oura“)
• 3 carsharing station areas
• Association „Mobil‘Emploi“
•  Bus-on-demand in some municipalities</t>
  </si>
  <si>
    <t>~ 37,000 inhabitants (INSEE, 2013):
• 20% under 15 years old
• 57% 15-59 years old
• 23% 60 and older
~17,300 workers (76%) (CCI, 2013)</t>
  </si>
  <si>
    <t>~ 45,000 inhabitants (2013):
~ 17,600 workers</t>
  </si>
  <si>
    <t>74,000 inhabitants (2011):
~ 50% working population (about 30,500)</t>
  </si>
  <si>
    <t>• Long travel time to the south of the pilot site 
• No local urbanism plan
•The pilot site can't plan mobility and urbanism</t>
  </si>
  <si>
    <t>• Carpooling (CiteLib)
• Carsharing („Mobi‘Savoie“, „Covoit‘oura“)
• 3 carsharing station areas
• Association „Mobil‘Emploi“
• Bus-on-demand</t>
  </si>
  <si>
    <t>the next centre is within the pilot site
15-30min (in average)</t>
  </si>
  <si>
    <t>PT- quality</t>
  </si>
  <si>
    <t>means of transport</t>
  </si>
  <si>
    <t>• Integration of an attractive, efficient and sustainable public transport into spatial development planning. Priority of settlement densification and development within catchment area of public transport axes                                                                                                           
• Increasing and promoting the use of public transport in Munich county (especially by getting people off of motorized private traffic)                                                                                                             
 • Regular monitoring - increased public transport market penetration by creating target group specific offers in respect to the public transport growth potential                                                                                                                        • Reduction of noise and pollutant emissions caused by public transport - on-going project: supporting sustainable drive systems (pilot project electric bus)                                                                                                                                   • Complete physical accessibility in public transport nodes by 2022</t>
  </si>
  <si>
    <r>
      <t xml:space="preserve">● Dedication of new building land primarily in the catchment area of a public transport stop                                                                                                                                      
● Give better chances to all citizens by non-motorized and low carbon mobility options, with focus on settlement development in centres and along efficient public transport axes                                                                                                                            
  ● Equivalent supply of the population, keeping the dependency of motorized individual traffic as low as possible                                                                                                                                                    
 </t>
    </r>
    <r>
      <rPr>
        <sz val="11"/>
        <color theme="1"/>
        <rFont val="Calibri"/>
        <family val="2"/>
      </rPr>
      <t>●</t>
    </r>
    <r>
      <rPr>
        <sz val="11"/>
        <color theme="1"/>
        <rFont val="Calibri"/>
        <family val="2"/>
        <scheme val="minor"/>
      </rPr>
      <t xml:space="preserve"> Integrate mobility issues every time when new building areas are zoned or planned
● Coordination of spatial planning and the development of public transport</t>
    </r>
  </si>
  <si>
    <r>
      <t>increasing</t>
    </r>
    <r>
      <rPr>
        <vertAlign val="superscript"/>
        <sz val="12"/>
        <color theme="1"/>
        <rFont val="Calibri"/>
        <family val="2"/>
        <scheme val="minor"/>
      </rPr>
      <t>1)</t>
    </r>
  </si>
  <si>
    <r>
      <t xml:space="preserve">58,9% </t>
    </r>
    <r>
      <rPr>
        <vertAlign val="superscript"/>
        <sz val="12"/>
        <color theme="1"/>
        <rFont val="Calibri"/>
        <family val="2"/>
        <scheme val="minor"/>
      </rPr>
      <t>4)</t>
    </r>
  </si>
  <si>
    <r>
      <t>constant</t>
    </r>
    <r>
      <rPr>
        <vertAlign val="superscript"/>
        <sz val="12"/>
        <color theme="1"/>
        <rFont val="Calibri"/>
        <family val="2"/>
        <scheme val="minor"/>
      </rPr>
      <t>1)</t>
    </r>
  </si>
  <si>
    <r>
      <t>constant (increasing)</t>
    </r>
    <r>
      <rPr>
        <vertAlign val="superscript"/>
        <sz val="12"/>
        <color theme="1"/>
        <rFont val="Calibri"/>
        <family val="2"/>
        <scheme val="minor"/>
      </rPr>
      <t>2)</t>
    </r>
  </si>
  <si>
    <r>
      <rPr>
        <b/>
        <sz val="12"/>
        <color theme="1"/>
        <rFont val="Calibri"/>
        <family val="2"/>
        <scheme val="minor"/>
      </rPr>
      <t>inner-city:</t>
    </r>
    <r>
      <rPr>
        <sz val="12"/>
        <color theme="1"/>
        <rFont val="Calibri"/>
        <family val="2"/>
        <scheme val="minor"/>
      </rPr>
      <t xml:space="preserve">
● -
</t>
    </r>
    <r>
      <rPr>
        <b/>
        <sz val="12"/>
        <color theme="1"/>
        <rFont val="Calibri"/>
        <family val="2"/>
        <scheme val="minor"/>
      </rPr>
      <t>rail:</t>
    </r>
    <r>
      <rPr>
        <sz val="12"/>
        <color theme="1"/>
        <rFont val="Calibri"/>
        <family val="2"/>
        <scheme val="minor"/>
      </rPr>
      <t xml:space="preserve">
●  local train
</t>
    </r>
    <r>
      <rPr>
        <b/>
        <sz val="12"/>
        <color theme="1"/>
        <rFont val="Calibri"/>
        <family val="2"/>
        <scheme val="minor"/>
      </rPr>
      <t>bus:</t>
    </r>
    <r>
      <rPr>
        <sz val="12"/>
        <color theme="1"/>
        <rFont val="Calibri"/>
        <family val="2"/>
        <scheme val="minor"/>
      </rPr>
      <t xml:space="preserve">
●  local bus 
●  regional bus</t>
    </r>
  </si>
  <si>
    <r>
      <rPr>
        <b/>
        <sz val="12"/>
        <color theme="1"/>
        <rFont val="Calibri"/>
        <family val="2"/>
        <scheme val="minor"/>
      </rPr>
      <t>inner-city:</t>
    </r>
    <r>
      <rPr>
        <sz val="12"/>
        <color theme="1"/>
        <rFont val="Calibri"/>
        <family val="2"/>
        <scheme val="minor"/>
      </rPr>
      <t xml:space="preserve">
● tramway
</t>
    </r>
    <r>
      <rPr>
        <b/>
        <sz val="12"/>
        <color theme="1"/>
        <rFont val="Calibri"/>
        <family val="2"/>
        <scheme val="minor"/>
      </rPr>
      <t>rail:</t>
    </r>
    <r>
      <rPr>
        <sz val="12"/>
        <color theme="1"/>
        <rFont val="Calibri"/>
        <family val="2"/>
        <scheme val="minor"/>
      </rPr>
      <t xml:space="preserve">
●  local train
● urban railway
</t>
    </r>
    <r>
      <rPr>
        <b/>
        <sz val="12"/>
        <color theme="1"/>
        <rFont val="Calibri"/>
        <family val="2"/>
        <scheme val="minor"/>
      </rPr>
      <t>bus:</t>
    </r>
    <r>
      <rPr>
        <sz val="12"/>
        <color theme="1"/>
        <rFont val="Calibri"/>
        <family val="2"/>
        <scheme val="minor"/>
      </rPr>
      <t xml:space="preserve">
●  local bus 
●  regional bus</t>
    </r>
  </si>
  <si>
    <r>
      <rPr>
        <b/>
        <sz val="12"/>
        <color theme="1"/>
        <rFont val="Calibri"/>
        <family val="2"/>
        <scheme val="minor"/>
      </rPr>
      <t>inner-city:</t>
    </r>
    <r>
      <rPr>
        <sz val="12"/>
        <color theme="1"/>
        <rFont val="Calibri"/>
        <family val="2"/>
        <scheme val="minor"/>
      </rPr>
      <t xml:space="preserve">
● -
</t>
    </r>
    <r>
      <rPr>
        <b/>
        <sz val="12"/>
        <color theme="1"/>
        <rFont val="Calibri"/>
        <family val="2"/>
        <scheme val="minor"/>
      </rPr>
      <t>rail:</t>
    </r>
    <r>
      <rPr>
        <sz val="12"/>
        <color theme="1"/>
        <rFont val="Calibri"/>
        <family val="2"/>
        <scheme val="minor"/>
      </rPr>
      <t xml:space="preserve">
●  local train
● urban railway
</t>
    </r>
    <r>
      <rPr>
        <b/>
        <sz val="12"/>
        <color theme="1"/>
        <rFont val="Calibri"/>
        <family val="2"/>
        <scheme val="minor"/>
      </rPr>
      <t>bus:</t>
    </r>
    <r>
      <rPr>
        <sz val="12"/>
        <color theme="1"/>
        <rFont val="Calibri"/>
        <family val="2"/>
        <scheme val="minor"/>
      </rPr>
      <t xml:space="preserve">
●  local bus 
●  regional bus</t>
    </r>
  </si>
  <si>
    <r>
      <t>increasing</t>
    </r>
    <r>
      <rPr>
        <vertAlign val="superscript"/>
        <sz val="12"/>
        <color theme="1"/>
        <rFont val="Calibri"/>
        <family val="2"/>
        <scheme val="minor"/>
      </rPr>
      <t>2)</t>
    </r>
  </si>
  <si>
    <r>
      <t>constant / increasing</t>
    </r>
    <r>
      <rPr>
        <vertAlign val="superscript"/>
        <sz val="12"/>
        <color theme="1"/>
        <rFont val="Calibri"/>
        <family val="2"/>
        <scheme val="minor"/>
      </rPr>
      <t xml:space="preserve"> 3)</t>
    </r>
  </si>
  <si>
    <r>
      <rPr>
        <b/>
        <sz val="12"/>
        <color theme="1"/>
        <rFont val="Calibri"/>
        <family val="2"/>
        <scheme val="minor"/>
      </rPr>
      <t>inner-city:</t>
    </r>
    <r>
      <rPr>
        <sz val="12"/>
        <color theme="1"/>
        <rFont val="Calibri"/>
        <family val="2"/>
        <scheme val="minor"/>
      </rPr>
      <t xml:space="preserve">
● -
</t>
    </r>
    <r>
      <rPr>
        <b/>
        <sz val="12"/>
        <color theme="1"/>
        <rFont val="Calibri"/>
        <family val="2"/>
        <scheme val="minor"/>
      </rPr>
      <t>rail:</t>
    </r>
    <r>
      <rPr>
        <sz val="12"/>
        <color theme="1"/>
        <rFont val="Calibri"/>
        <family val="2"/>
        <scheme val="minor"/>
      </rPr>
      <t xml:space="preserve">
● -
</t>
    </r>
    <r>
      <rPr>
        <b/>
        <sz val="12"/>
        <color theme="1"/>
        <rFont val="Calibri"/>
        <family val="2"/>
        <scheme val="minor"/>
      </rPr>
      <t>bus:</t>
    </r>
    <r>
      <rPr>
        <sz val="12"/>
        <color theme="1"/>
        <rFont val="Calibri"/>
        <family val="2"/>
        <scheme val="minor"/>
      </rPr>
      <t xml:space="preserve">
●  local bus </t>
    </r>
  </si>
  <si>
    <t>● pedestrian and bicycle activities</t>
  </si>
  <si>
    <t>-</t>
  </si>
  <si>
    <t xml:space="preserve">"Best practiced" low CO2 solutions </t>
  </si>
  <si>
    <t>Region type</t>
  </si>
  <si>
    <t>Description</t>
  </si>
  <si>
    <t>No example from ASTUS pilot sites; other European examples e.g. Grenoble, Chambéry, Annecy, Salzburg, Innsbruck, Bolzano, Trento</t>
  </si>
  <si>
    <t>Rural regions with declining development</t>
  </si>
  <si>
    <t>Touristic regions</t>
  </si>
  <si>
    <t>working population</t>
  </si>
  <si>
    <t>tourism</t>
  </si>
  <si>
    <t>not available</t>
  </si>
  <si>
    <t>overnight stays per inhabitant</t>
  </si>
  <si>
    <t>beds per inhabitant</t>
  </si>
  <si>
    <t>the next centre is within the pilot site                           &gt; 60 minutes (to
Ljubljana)</t>
  </si>
  <si>
    <r>
      <rPr>
        <b/>
        <sz val="12"/>
        <color theme="1"/>
        <rFont val="Calibri"/>
        <family val="2"/>
        <scheme val="minor"/>
      </rPr>
      <t xml:space="preserve">inner-city: </t>
    </r>
    <r>
      <rPr>
        <sz val="12"/>
        <color theme="1"/>
        <rFont val="Calibri"/>
        <family val="2"/>
      </rPr>
      <t xml:space="preserve">metro, tramway
</t>
    </r>
    <r>
      <rPr>
        <b/>
        <sz val="12"/>
        <color theme="1"/>
        <rFont val="Calibri"/>
        <family val="2"/>
      </rPr>
      <t xml:space="preserve">rail: </t>
    </r>
    <r>
      <rPr>
        <sz val="12"/>
        <color theme="1"/>
        <rFont val="Calibri"/>
        <family val="2"/>
      </rPr>
      <t xml:space="preserve">urban railways, local train, long-distance train
</t>
    </r>
    <r>
      <rPr>
        <b/>
        <sz val="12"/>
        <color theme="1"/>
        <rFont val="Calibri"/>
        <family val="2"/>
      </rPr>
      <t>bus:</t>
    </r>
    <r>
      <rPr>
        <sz val="12"/>
        <color theme="1"/>
        <rFont val="Calibri"/>
        <family val="2"/>
      </rPr>
      <t>local bus, regional bus</t>
    </r>
  </si>
  <si>
    <r>
      <rPr>
        <b/>
        <sz val="12"/>
        <color theme="1"/>
        <rFont val="Calibri"/>
        <family val="2"/>
        <scheme val="minor"/>
      </rPr>
      <t>inner-city:</t>
    </r>
    <r>
      <rPr>
        <sz val="12"/>
        <color theme="1"/>
        <rFont val="Calibri"/>
        <family val="2"/>
        <scheme val="minor"/>
      </rPr>
      <t xml:space="preserve">-
</t>
    </r>
    <r>
      <rPr>
        <b/>
        <sz val="12"/>
        <color theme="1"/>
        <rFont val="Calibri"/>
        <family val="2"/>
        <scheme val="minor"/>
      </rPr>
      <t>rail:</t>
    </r>
    <r>
      <rPr>
        <sz val="12"/>
        <color theme="1"/>
        <rFont val="Calibri"/>
        <family val="2"/>
        <scheme val="minor"/>
      </rPr>
      <t xml:space="preserve">urban railways
</t>
    </r>
    <r>
      <rPr>
        <b/>
        <sz val="12"/>
        <color theme="1"/>
        <rFont val="Calibri"/>
        <family val="2"/>
        <scheme val="minor"/>
      </rPr>
      <t>bus:</t>
    </r>
    <r>
      <rPr>
        <sz val="12"/>
        <color theme="1"/>
        <rFont val="Calibri"/>
        <family val="2"/>
        <scheme val="minor"/>
      </rPr>
      <t xml:space="preserve">local bus, regional bus
</t>
    </r>
  </si>
  <si>
    <r>
      <rPr>
        <b/>
        <sz val="12"/>
        <color theme="1"/>
        <rFont val="Calibri"/>
        <family val="2"/>
        <scheme val="minor"/>
      </rPr>
      <t>inner-city:</t>
    </r>
    <r>
      <rPr>
        <sz val="12"/>
        <color theme="1"/>
        <rFont val="Calibri"/>
        <family val="2"/>
        <scheme val="minor"/>
      </rPr>
      <t xml:space="preserve">-
</t>
    </r>
    <r>
      <rPr>
        <b/>
        <sz val="12"/>
        <color theme="1"/>
        <rFont val="Calibri"/>
        <family val="2"/>
        <scheme val="minor"/>
      </rPr>
      <t>rail:</t>
    </r>
    <r>
      <rPr>
        <sz val="12"/>
        <color theme="1"/>
        <rFont val="Calibri"/>
        <family val="2"/>
        <scheme val="minor"/>
      </rPr>
      <t xml:space="preserve">urban railways
</t>
    </r>
    <r>
      <rPr>
        <b/>
        <sz val="12"/>
        <color theme="1"/>
        <rFont val="Calibri"/>
        <family val="2"/>
        <scheme val="minor"/>
      </rPr>
      <t>bus:</t>
    </r>
    <r>
      <rPr>
        <sz val="12"/>
        <color theme="1"/>
        <rFont val="Calibri"/>
        <family val="2"/>
        <scheme val="minor"/>
      </rPr>
      <t xml:space="preserve">regional bus
</t>
    </r>
  </si>
  <si>
    <r>
      <rPr>
        <b/>
        <sz val="12"/>
        <color theme="1"/>
        <rFont val="Calibri"/>
        <family val="2"/>
        <scheme val="minor"/>
      </rPr>
      <t xml:space="preserve">inner-city: </t>
    </r>
    <r>
      <rPr>
        <sz val="12"/>
        <color theme="1"/>
        <rFont val="Calibri"/>
        <family val="2"/>
        <scheme val="minor"/>
      </rPr>
      <t xml:space="preserve">-
</t>
    </r>
    <r>
      <rPr>
        <b/>
        <sz val="12"/>
        <color theme="1"/>
        <rFont val="Calibri"/>
        <family val="2"/>
        <scheme val="minor"/>
      </rPr>
      <t xml:space="preserve">rail: </t>
    </r>
    <r>
      <rPr>
        <sz val="12"/>
        <color theme="1"/>
        <rFont val="Calibri"/>
        <family val="2"/>
        <scheme val="minor"/>
      </rPr>
      <t xml:space="preserve">local train
</t>
    </r>
    <r>
      <rPr>
        <b/>
        <sz val="12"/>
        <color theme="1"/>
        <rFont val="Calibri"/>
        <family val="2"/>
        <scheme val="minor"/>
      </rPr>
      <t xml:space="preserve">bus: </t>
    </r>
    <r>
      <rPr>
        <sz val="12"/>
        <color theme="1"/>
        <rFont val="Calibri"/>
        <family val="2"/>
        <scheme val="minor"/>
      </rPr>
      <t>local bus, regional bus</t>
    </r>
  </si>
  <si>
    <r>
      <rPr>
        <b/>
        <sz val="12"/>
        <color theme="1"/>
        <rFont val="Calibri"/>
        <family val="2"/>
        <scheme val="minor"/>
      </rPr>
      <t xml:space="preserve">inner-city: </t>
    </r>
    <r>
      <rPr>
        <sz val="12"/>
        <color theme="1"/>
        <rFont val="Calibri"/>
        <family val="2"/>
        <scheme val="minor"/>
      </rPr>
      <t xml:space="preserve">-
</t>
    </r>
    <r>
      <rPr>
        <b/>
        <sz val="12"/>
        <color theme="1"/>
        <rFont val="Calibri"/>
        <family val="2"/>
        <scheme val="minor"/>
      </rPr>
      <t>rail:</t>
    </r>
    <r>
      <rPr>
        <sz val="12"/>
        <color theme="1"/>
        <rFont val="Calibri"/>
        <family val="2"/>
        <scheme val="minor"/>
      </rPr>
      <t xml:space="preserve">local train, urban railway
</t>
    </r>
    <r>
      <rPr>
        <b/>
        <sz val="12"/>
        <color theme="1"/>
        <rFont val="Calibri"/>
        <family val="2"/>
        <scheme val="minor"/>
      </rPr>
      <t>bus:</t>
    </r>
    <r>
      <rPr>
        <sz val="12"/>
        <color theme="1"/>
        <rFont val="Calibri"/>
        <family val="2"/>
        <scheme val="minor"/>
      </rPr>
      <t xml:space="preserve"> local bus, 
regional bus
</t>
    </r>
  </si>
  <si>
    <r>
      <rPr>
        <b/>
        <sz val="12"/>
        <color theme="1"/>
        <rFont val="Calibri"/>
        <family val="2"/>
        <scheme val="minor"/>
      </rPr>
      <t xml:space="preserve">inner-city: </t>
    </r>
    <r>
      <rPr>
        <sz val="12"/>
        <color theme="1"/>
        <rFont val="Calibri"/>
        <family val="2"/>
        <scheme val="minor"/>
      </rPr>
      <t xml:space="preserve">-
</t>
    </r>
    <r>
      <rPr>
        <b/>
        <sz val="12"/>
        <color theme="1"/>
        <rFont val="Calibri"/>
        <family val="2"/>
        <scheme val="minor"/>
      </rPr>
      <t xml:space="preserve">rail: </t>
    </r>
    <r>
      <rPr>
        <sz val="12"/>
        <color theme="1"/>
        <rFont val="Calibri"/>
        <family val="2"/>
        <scheme val="minor"/>
      </rPr>
      <t xml:space="preserve">local train,
urban railway
</t>
    </r>
    <r>
      <rPr>
        <b/>
        <sz val="12"/>
        <color theme="1"/>
        <rFont val="Calibri"/>
        <family val="2"/>
        <scheme val="minor"/>
      </rPr>
      <t>bus:</t>
    </r>
    <r>
      <rPr>
        <sz val="12"/>
        <color theme="1"/>
        <rFont val="Calibri"/>
        <family val="2"/>
        <scheme val="minor"/>
      </rPr>
      <t xml:space="preserve">
local bus, regional bus</t>
    </r>
  </si>
  <si>
    <r>
      <rPr>
        <b/>
        <sz val="12"/>
        <color theme="1"/>
        <rFont val="Calibri"/>
        <family val="2"/>
        <scheme val="minor"/>
      </rPr>
      <t xml:space="preserve">inner-city: </t>
    </r>
    <r>
      <rPr>
        <sz val="12"/>
        <color theme="1"/>
        <rFont val="Calibri"/>
        <family val="2"/>
        <scheme val="minor"/>
      </rPr>
      <t xml:space="preserve">-
</t>
    </r>
    <r>
      <rPr>
        <b/>
        <sz val="12"/>
        <color theme="1"/>
        <rFont val="Calibri"/>
        <family val="2"/>
        <scheme val="minor"/>
      </rPr>
      <t xml:space="preserve">rail: </t>
    </r>
    <r>
      <rPr>
        <sz val="12"/>
        <color theme="1"/>
        <rFont val="Calibri"/>
        <family val="2"/>
        <scheme val="minor"/>
      </rPr>
      <t xml:space="preserve">local train,
urban railway, 
long-distance
train
</t>
    </r>
    <r>
      <rPr>
        <b/>
        <sz val="12"/>
        <color theme="1"/>
        <rFont val="Calibri"/>
        <family val="2"/>
        <scheme val="minor"/>
      </rPr>
      <t>bus:</t>
    </r>
    <r>
      <rPr>
        <sz val="12"/>
        <color theme="1"/>
        <rFont val="Calibri"/>
        <family val="2"/>
        <scheme val="minor"/>
      </rPr>
      <t xml:space="preserve"> local bus, 
regional bus</t>
    </r>
  </si>
  <si>
    <r>
      <rPr>
        <b/>
        <sz val="12"/>
        <color theme="1"/>
        <rFont val="Calibri"/>
        <family val="2"/>
        <scheme val="minor"/>
      </rPr>
      <t>inner-city:</t>
    </r>
    <r>
      <rPr>
        <sz val="12"/>
        <color theme="1"/>
        <rFont val="Calibri"/>
        <family val="2"/>
        <scheme val="minor"/>
      </rPr>
      <t xml:space="preserve">-
</t>
    </r>
    <r>
      <rPr>
        <b/>
        <sz val="12"/>
        <color theme="1"/>
        <rFont val="Calibri"/>
        <family val="2"/>
        <scheme val="minor"/>
      </rPr>
      <t>rail:</t>
    </r>
    <r>
      <rPr>
        <sz val="12"/>
        <color theme="1"/>
        <rFont val="Calibri"/>
        <family val="2"/>
        <scheme val="minor"/>
      </rPr>
      <t xml:space="preserve">local train,
urban railway,
long-distance
train
</t>
    </r>
    <r>
      <rPr>
        <b/>
        <sz val="12"/>
        <color theme="1"/>
        <rFont val="Calibri"/>
        <family val="2"/>
        <scheme val="minor"/>
      </rPr>
      <t xml:space="preserve">bus: </t>
    </r>
    <r>
      <rPr>
        <sz val="12"/>
        <color theme="1"/>
        <rFont val="Calibri"/>
        <family val="2"/>
        <scheme val="minor"/>
      </rPr>
      <t>local bus, 
regional bus</t>
    </r>
  </si>
  <si>
    <t xml:space="preserve">30 - 60 minutes
</t>
  </si>
  <si>
    <t>Stable rural regions (with functional centres)</t>
  </si>
  <si>
    <t xml:space="preserve">&gt; 60 minutes
</t>
  </si>
  <si>
    <t xml:space="preserve">
● &gt; 50.000 inhabitants  OR &gt; 300 inh./km² (population density)   and high settlement density within the city
● at least very good public transport supply (public transport quality: II) with an inner-city transport system
● connection to high speed transport networks (railways/motorways)
● suburban area with relevant commuting share 
● R&amp;D centres
</t>
  </si>
  <si>
    <t>● &gt; 20.000 inhabitants OR &gt; 150 inh./km² (population density) within the town
● compact settlement pattern in the core, scattered settlement patterns in suburbs
● supra-regional functions
● at least good public transport supply (public transport quality: III) without any real inner-city transport system
● high commuter volume</t>
  </si>
  <si>
    <t>● new, innovative forms of ticketing
● express line
● transboundary connections
● share taxi system 
● periodic expert panels
● car-sharing
● promotion of electric mobility</t>
  </si>
  <si>
    <t>Unione dei Comuni del Biellese Orientale</t>
  </si>
  <si>
    <t xml:space="preserve">● car-pooling  (platforms)    </t>
  </si>
  <si>
    <t xml:space="preserve">● share taxi system
● mobility centre
● incentives for the use of low CO2 mobility
</t>
  </si>
  <si>
    <t xml:space="preserve">additional explanations on the main columns </t>
  </si>
  <si>
    <t xml:space="preserve">
● car-sharing                                        ● share taxi system                          ● participation of residents        ● local initiatives on settlement development &amp; mobility</t>
  </si>
  <si>
    <t>● willingness of inhabitants             ● car-sharing
● car-pooling                                        ● pedestrian and bicycle activities</t>
  </si>
  <si>
    <t xml:space="preserve">This column shows the best practices and experiences of ASTUS pilot sites per region type (source: questionnaires). They were summarized and given broader names like "car sharing" or "express lines" within the Appendix of ASTUS SWOT Analysis. </t>
  </si>
  <si>
    <t>All 17 pilot sites (October 2017) were classified to region types according to the indicators building the descriptions. As there are just a few quantitative, but more qualitative indicators, the classification is not always so clear and binding.</t>
  </si>
  <si>
    <t xml:space="preserve">Lessons learned from less successful or failed experiences </t>
  </si>
  <si>
    <t>Tools for mobility and spatial planning</t>
  </si>
  <si>
    <t>tools used by the local authority</t>
  </si>
  <si>
    <t>tools for citizens</t>
  </si>
  <si>
    <t>tool desired</t>
  </si>
  <si>
    <t>ISTmobil – a special shared taxi system, independent of time-tables and lines, based on a call system; www.istmobil.at</t>
  </si>
  <si>
    <t>• strengthening of development on central built-up areas                                           • settlement development only with good access to puvlic transport                                       • integrated planning to guarantee the supply of the daily needs in walking distance, no retailing centers at the urban fringe</t>
  </si>
  <si>
    <t>• improvement of the bus services in accordance with MVV                                       • support program to reduce the CO2-emissions of private households                      • promotion of cycling according to the cycling concept, introduction of the bike sharing concept of MVG                                 • energy saving measures in municipal buildings, LED lit control panels                        • promotion of the district heating system (partly forced in the municipal land development plans)</t>
  </si>
  <si>
    <t>it should be simple and convincing</t>
  </si>
  <si>
    <t>cost calculator of MVV</t>
  </si>
  <si>
    <t>scenarios of Gebhard Wulfhorst and colleagues from TU Munich</t>
  </si>
  <si>
    <t>Stockholm: mixed use in new buidling, basement not for housing to fulfill infrastructural needs in order to reduce the necessary traffic</t>
  </si>
  <si>
    <t>•  new car free or car reduced quarters             • study on the potential of (re)densification around subway stops</t>
  </si>
  <si>
    <t>no instruments, but information (about MVV cost calculator in the journal of the municipality)</t>
  </si>
  <si>
    <t>monitoring of the construction activities to ensure the success of the densification concept</t>
  </si>
  <si>
    <t>not existing</t>
  </si>
  <si>
    <t>MORECO - Settlement Assessment tool prepared for the whole Southeast Slovenia Statistical Region. Contact person: Mr. Izidor Jerala (izidor.jerala@novomesto.si)</t>
  </si>
  <si>
    <t>No</t>
  </si>
  <si>
    <t>It is common to use “one-time” spatial analyses in a process of urban and mobility decision making. Each time we are faced with problems about data quality and questions about criteria which should be used for evaluation. In this regard an online tool with predefined set of data (need to monitor development) and predefined set of criteria (densities, distances and available mobility options) could enable regular reporting about development (early warning system).</t>
  </si>
  <si>
    <t>Decades of agricultural land conservation policy left consequences in urban development pattern. Since City of Novo mesto was surrounded by belt of s.c. best agricultural land no urban development was allowed in a sense of organic city urban development. Dispersed urban development pattern brings mobility problems related to use individual cars. City council adopt in 2009 new urban planning measures to concentrate further urban development within city boundaries. This urban policy should strength town centre and town area. The policy is focused in regulation of residential densities next to public transport stops to foster usage and implementation of public transport and other low CO2 mobility options. The city network of pedestrian and bicycle paths was defined. New urban planning decisions foster implementation of sustainable mobility measures.</t>
  </si>
  <si>
    <t>• City council adopt in 2009 new urban planning measures to concentrate further urban development within city boundaries. This urban policy should strength town centre and town area e.g. by the regulation of residential densities next to public transport stops and the definition of city network of pedestrian and bicycle paths.</t>
  </si>
  <si>
    <t>All the project results will be useful for the MSL.</t>
  </si>
  <si>
    <t xml:space="preserve">Planning measures as saving areas next to public transport infrastructure for building compact settlements, strengthening of town centres, regulation of residential densities next to public transport stops are included in the planning documents, their implementation is highly depended on municipality budget, the project are in the process of planning.
</t>
  </si>
  <si>
    <t xml:space="preserve">• in the process of planning, implementation depends on municipality budget): e.g. saving areas next to public transport infrastructure for building compact settlements, strengthening of town centres, regulation of residential densities next to public transport stops </t>
  </si>
  <si>
    <t>Simplified potential assessment. Input: routes and stops, population. Output: required stops, potential users. Scale: municipalities. Target group: administration, MVV</t>
  </si>
  <si>
    <t>MVV cost calculator for housing and mobility</t>
  </si>
  <si>
    <t>no</t>
  </si>
  <si>
    <t>“Simply mobile. Environmental-friendly mobility at fair prices in Offenburg.” – A discount card for an affordable rental of bicycles, car sharing and pedelecs from external suppliers. As a result, four stations near public transport stops have been installed.</t>
  </si>
  <si>
    <t xml:space="preserve">Development of the regional bus lines that connect different train axes                                                  Connection between every municipal district and main municipality with regional busses               </t>
  </si>
  <si>
    <t xml:space="preserve">• Development of the regional bus lines that connect different train axes                                                  • Connection between every municipal district and main municipality with regional busses  </t>
  </si>
  <si>
    <t>Energy-saving mobility (how to be mobile while saving energy): http://www.landkreis-muenchen.de/umwelt-natur-bauen-wohnen/energie-und-klimaschutz/energiesparend-mobil-sein/                   Sustainable choice of your residential location: MVV - housing and mobility costs calculator (consulting tool to calculate the living as well as mobility costs for possible residential locations including information about the travel time by car and by public transport and their respective ecological footprints): http://bayern.wowohnen.eu/                              Brochure with tips for a sustainable and environmentally friendly living in Munich county: https://formulare.landkreis-muenchen.de/cdm/cfs/eject/gen?MANDANTID=72&amp;FORMID=6037</t>
  </si>
  <si>
    <t>Tangential connection between urban railway axes                                       Mobile and online ticket                       Regional bus Expansion of regional bus offers by the means of provisions made in the local
transportation plan                            Enhanced connection of industrial parks (target group specific offers)</t>
  </si>
  <si>
    <t>• Tangential connection between urban railway axes                                                                                        • Mobile and online ticket                                                • Regional bus Expansion of regional bus offers by the means of provisions made in the local transportation plan                                       •  Enhanced connection of industrial parks (target group specific offers)</t>
  </si>
  <si>
    <t>Simple output of significant maps and graphics regarding different problems which can be collectively used by district and local administrations. Target group: administrative staff and policy makers of the county.</t>
  </si>
  <si>
    <t>MVV cost calculator for housing and mobility (http://bayern.wowohnen.eu/)</t>
  </si>
  <si>
    <t>Many trials in different counties have shown that Agencies for arranging lifts (so called “MiFaz” = Mitfahrzentrale) do not work nowadays. The citizens mostly organize their transport via Facebook or WhatsApp and not via the offered platform.</t>
  </si>
  <si>
    <t>Car sharing system in Ebersberg county (www.regierung.oberbayern.bayern.de/imperia/md/content/regob/internet/dokumente/bereich3/energieeffizientesbauen/2014-05-09_lk_ebersberg-mobili%C3%A4tskonzept-carsharing_klein.pdf)</t>
  </si>
  <si>
    <t>Densification, rail network development, Concept for bicycle lanes, Strengthen local supply</t>
  </si>
  <si>
    <t>Planning tool to identify best Car-Sharing locations within the areas to cover as much potential users as possible</t>
  </si>
  <si>
    <t>Link to NaWo (MVV) within the homepage of Action program 2030 (http://www.energiewende-ebersberg.de/Umweltfreundlich_Mobil.html)</t>
  </si>
  <si>
    <t>The project Comprehensive Carsharing intends to offer at least two Carsharing vehicles to towns with more than 1,000 inhabitants within the range of 1,000 m from the user until 2030. This offer should then be used by 10% of the local population.                                       Dedicated concept for bicycle transport for the whole county (Masterplan bike traffic, signposting &amp; closing gaps)</t>
  </si>
  <si>
    <t xml:space="preserve"> • "Comprehensive Carsharing" intends to offer at least 2 Carsharing vehicles to towns with more than 1,000 inhabitants within the range of 1,000 m from the user until 2030. This offer should then be used by 10% of the local population.                                                                •  Dedicated concept for bicycle transport for the whole county (Masterplan bike traffic, signposting &amp; closing gaps)</t>
  </si>
  <si>
    <t>•  Densification,                                                                     • rail network development,                                                • Concept for bicycle lanes,                                              • Strengthen local supply</t>
  </si>
  <si>
    <t>• strengthening of development on central built-up areas                                                                                             • settlement development only with good access to puvlic transport                                       • integrated planning to guarantee the supply of the daily needs in walking distance, no retailing centers at the urban fringe</t>
  </si>
  <si>
    <t xml:space="preserve">• improvement of the bus services in accordance with MVV                                                    • support program to reduce the CO2-emissions of private households                         • promotion of cycling according to the cycling concept, introduction of the bike sharing concept of MVG                                               • energy saving measures in municipal buildings, LED lit control panels                          • promotion of the district heating system (partly forced in the municipal land development plans) </t>
  </si>
  <si>
    <r>
      <t xml:space="preserve">- </t>
    </r>
    <r>
      <rPr>
        <sz val="10"/>
        <color rgb="FF000000"/>
        <rFont val="Calibri"/>
        <family val="2"/>
        <scheme val="minor"/>
      </rPr>
      <t xml:space="preserve">G²AME : (2016) The tool has been developed by the “GLCT Grand Genève”, addressed to local authorities, households and decision-makers. The tool identifies polluted areas and reasons of pollution in order to act. For example, the tool estimates the emissions and its evolutions, number of people exposed to pollution, Link : http://www.grand-geneve.org/ggame   Person : ATMO Air Rhône-Alpes                                                                           - TMM (Transboundary multimodal model) : (2006) The tool has been developed by the CRFG. It is addressed to local authorities, in order to highlight traffic evolutions, linked to the evolution of governance perimeters. It models traffic loads. Person : Haute-Savoie Department + Geneva State                                                                                      - Monitoring: Tool created by “Grand Genève”, addressed to decision-makers and professionals. It aims to help decision-makers in theirs planning policies. It is a tracking tool for policies applied in “Grand Genève”, on different subjects (land use, housing, measures implementations in the territory, etc.) Link : http://mesures.grand-geneve.org/    Person : Bruno Beurret and Ingrid Carini                                                                                 - MCMA : Tool created by the EPF 74, addressed to local authorities who want to define property policies in order to reduce land use. </t>
    </r>
  </si>
  <si>
    <t xml:space="preserve">The “Léman Express” project, which is a high-speed train that will pass all along the territory,                                 Redevelopment of train stations that will be impacted by the “Léman Express” project,                           Balance between housing planning and services supply between France and Switzerland,                  Project of high level service bus,   Emphyteutic leases for land in order to diversify types of constructions                                                    </t>
  </si>
  <si>
    <t xml:space="preserve"> • “Léman Express” project(high-speed train that will pass all along the territory)                                                                                   • Redevelopment of train stations that will be impacted by the “Léman Express”,                                       •Balance between housing planning and services supply between FR and CH                                                                            • Project of high level service bus,                          • Emphyteutic leases for land in order to diversify types of constructions                                                    </t>
  </si>
  <si>
    <t>“MCMA“ : Tool in creation : developed by the EPF Haute Savoie, addressed to local authorities who want to define property policies in order to reduce land use. EPF Haute-Savoie works with EPFL Savoie to apply this tool to all the territory of Savoie.                              “MODEOS“ : The tool has been developed by Syndicat Mixte Métropole Savoie. It links transport supply (road network, public transport system, bicycle lanes, etc.) with demand. It also modelises the impact of projects (as well infrastructures construction projects, housing projects, economic development projects,etc.) on mobility. With this tool, different scenarios can be elaborated and tested. It includes projects at short and long term in the territory or near the territory. http://www.metropole-savoie.com/wp-content/uploads/2016/01/Plaquette_MODEOS_2013.pdf
Person : http://www.metropole-savoie.com/</t>
  </si>
  <si>
    <t>Urban renewal rather than urbanisation in greenfield lands            Construction of car-sharing areas near economic activity zones or big equipments (for example: near hypermarket)                                             Construction of bicycle lanes near economic activity zones and equipments                                         Identification of “preferred areas to urbanise” in order to control land use, based on several criteria (for example the access by public transport)                                              Building density in main municipalities to control land use and reduce mobility                               Housing projects including sustainable mobility</t>
  </si>
  <si>
    <t>•  Urban renewal rather than urbanisation in greenfield lands                •  Construction of car-sharing areas and bicycle lanes near economic activity zones / big equipments                                                                                                                                                                                                                                       •  Identification of “preferred areas to urbanise” in order to control land use, based on several criteria (e.ge  access of PT)                                               • Building density in main municipalities to control land use and reduce mobility                                                                                                          •  Housing projects including sustainable mobility</t>
  </si>
  <si>
    <t>-EP SCoT RUG : the structure has a tool to follow land use and its evolutions per municipality. It calculates the number of constructions and hectares urbanised since 2013. It permits to adapt land use possibilities for the future.</t>
  </si>
  <si>
    <t>Densify town-centres, Land use under control, Strategic areas for urban planning, Car-pool parking spaces</t>
  </si>
  <si>
    <t>• Densify town-centres,                                                                                              • Land use under control,                                                                                                    • Strategic areas for urban planning,                                                                      • Car-pool parking spaces</t>
  </si>
  <si>
    <t>A tool addressed to municipalities and inter-municipalities, would be used to elaborate planning documents, which calculates financial and environmental impacts when an area is aimed to be urbanised.</t>
  </si>
  <si>
    <t xml:space="preserve"> “MCMA“ : Tool in creation : developed by the EPF Haute Savoie, addressed to local authorities who want to define property policies in order to reduce land use. EPF Haute-Savoie works with EPFL Savoie to apply this tool to all the territory of Savoie.                             “MODEOS“ : The tool has been developed by Syndicat Mixte Métropole Savoie. It links transport supply (road network, public transport system, bicycle lanes, etc.) with demand. It also modelises the impact of projects (as well infrastructures construction projects, housing projects, economic development projects,etc.) on mobility. With this tool, different scenarios can be elaborated and tested. It includes projects at short and long term in the territory or near the territory. Link : http://www.metropole-savoie.com/wp-content/uploads/2016/01/Plaquette_MODEOS_2013.pdf
Person : http://www.metropole-savoie.com/</t>
  </si>
  <si>
    <t>Difficulties to develop hitch-hiking in the pilot site, problems of stop signs on trunk roads and on possibilities for cars to stop at buses stops.                                                 Difficulties to communicate about new transport services, and to sustain these mediations                            To adapt mobility solutions to different populations (young people, old people, etc.) and different uses or practices</t>
  </si>
  <si>
    <t>More density in town-centres and villages, Land use under control, Strategic areas for urban planning, Car-pool parking spaces</t>
  </si>
  <si>
    <t>• More density in town-centres and villages,                                                     • Land use under control,                                                                                     • Strategic areas for urban planning,                                                                               • Car-pool parking spaces</t>
  </si>
  <si>
    <t>Turin city public transport system</t>
  </si>
  <si>
    <t xml:space="preserve">Expectations concerning ASTUS deliverables. </t>
  </si>
  <si>
    <t xml:space="preserve">The « Champ de Foire » project in Morteau is targeting these objectives. For the SCOT project, choices also have to be made. </t>
  </si>
  <si>
    <t xml:space="preserve">• The « Champ de Foire » project in Morteau is targeting these objectives.                                                                                                                               •  For the SCOT project, choices also have to be made. </t>
  </si>
  <si>
    <t>No local tools</t>
  </si>
  <si>
    <t>Solutions for low CO2 mobility in the pilot site</t>
  </si>
  <si>
    <t>•  new car free or car reduced quarters                                                              • study on the potential of (re)densification around subway stops</t>
  </si>
  <si>
    <t xml:space="preserve">● tourism is one of the main economic sectors  (overnight stays / inhabitants &gt; 100 OR beds / inhabitants &gt; 0,6)
● high land/property prices
● immigration of elder and outmigration of younger people
● highly seasonal activity
</t>
  </si>
  <si>
    <t>Information inserted from questionnaires (Part A)</t>
  </si>
  <si>
    <t>Information inserted from questionnaires (Part B)</t>
  </si>
  <si>
    <t>MOBILTY SUPPLY AND DEMAND</t>
  </si>
  <si>
    <t>motorized individ. transport</t>
  </si>
  <si>
    <t>Information inserted from questionnaires (Part C)</t>
  </si>
  <si>
    <t xml:space="preserve">BEST PRACTICES &amp; EXPERIENCES OF REDUCED CO2 MOBILITY  TO SHARE </t>
  </si>
  <si>
    <t>BEST PRACTICES &amp; EXPERIENCES  within the territory</t>
  </si>
  <si>
    <t>BEST PRACTICES &amp; EXPERIENCES  from other territories for the territory under review</t>
  </si>
  <si>
    <t>Information inserted from questionnaires (Part E)</t>
  </si>
  <si>
    <t xml:space="preserve">PLANNING MEASURES  already in use for reducing CO2 and foster/push the usage and implementation of low CO2 mobility </t>
  </si>
  <si>
    <t>Information inserted from questionnaires (Part D)</t>
  </si>
  <si>
    <t>Information inserted from questionnaires (Part F)</t>
  </si>
  <si>
    <t>jobs</t>
  </si>
  <si>
    <t>% of population</t>
  </si>
  <si>
    <t xml:space="preserve">out-commuters </t>
  </si>
  <si>
    <t>in-commuters</t>
  </si>
  <si>
    <t>This only informative indicator (characteristics describing special functions of the territory) comes directly from the questionnaires (Part A).</t>
  </si>
  <si>
    <t>This only informative indicator (Number of workplaces and employees within the territory) comes directly from the questionnaires (Part A).</t>
  </si>
  <si>
    <t>&gt; the following columns contain the inserted                                                  raw information of the questionnaires &gt;</t>
  </si>
  <si>
    <r>
      <t>slightly increasing</t>
    </r>
    <r>
      <rPr>
        <vertAlign val="superscript"/>
        <sz val="12"/>
        <color theme="1"/>
        <rFont val="Calibri"/>
        <family val="2"/>
        <scheme val="minor"/>
      </rPr>
      <t>2)</t>
    </r>
  </si>
  <si>
    <r>
      <t>slightly declining</t>
    </r>
    <r>
      <rPr>
        <vertAlign val="superscript"/>
        <sz val="12"/>
        <color theme="1"/>
        <rFont val="Calibri"/>
        <family val="2"/>
        <scheme val="minor"/>
      </rPr>
      <t xml:space="preserve">2) </t>
    </r>
    <r>
      <rPr>
        <sz val="12"/>
        <color theme="1"/>
        <rFont val="Calibri"/>
        <family val="2"/>
        <scheme val="minor"/>
      </rPr>
      <t>ageing</t>
    </r>
  </si>
  <si>
    <r>
      <t>very heterogenous (from declining to increasing)</t>
    </r>
    <r>
      <rPr>
        <vertAlign val="superscript"/>
        <sz val="12"/>
        <color theme="1"/>
        <rFont val="Calibri"/>
        <family val="2"/>
        <scheme val="minor"/>
      </rPr>
      <t>2)</t>
    </r>
    <r>
      <rPr>
        <sz val="12"/>
        <color theme="1"/>
        <rFont val="Calibri"/>
        <family val="2"/>
        <scheme val="minor"/>
      </rPr>
      <t xml:space="preserve"> ageing</t>
    </r>
  </si>
  <si>
    <t>supplementary mobility offer and initiatives</t>
  </si>
  <si>
    <t xml:space="preserve">● moderate settlement density (&gt; 500 inhab./km²) OR moderate population density (&gt; 75 inhab./km²)
● predominantly rural area characterized by urban sprawl, functional centres in between
● constant population development, above-average ageing
● access to local or regional transport network with good service quality (at least public transport quality: III)
● high ratio of out-commuters to regional/supra-regional centres/ workplaces
</t>
  </si>
  <si>
    <t xml:space="preserve">● &gt; 250 inhabitants/km² (population density) OR high settlement density (&gt;1500 inhabitants/km²) 
● stable or growing population 
● suburban characteristics
● access to local or regional transport network with good service quality (at least public transport quality: III), good to very good connectivity to a metropolis or city
● GDP per capita 80%-100% of average
● significant share of workers employed in cities and metropolis, high ratio of out-commuters
● strong interlinkages to the neighbouring metro region including transport axis
</t>
  </si>
  <si>
    <r>
      <t xml:space="preserve">● Weng-Shuttle: inter-municipal call and collect service                                      </t>
    </r>
    <r>
      <rPr>
        <sz val="11"/>
        <color theme="1"/>
        <rFont val="Calibri"/>
        <family val="2"/>
      </rPr>
      <t>● ELOIS: Local electric bus with cheap tariffs                                                            ● Mobilito customer center: for public transport                                                      ● Einkaufstaxi: Local taxi initiatives with cheap tariffs                                        ● wirsamo: special offer packages for citizens who sign in to use environmental friendly mobility                                                ● P+R areas next to railway stations                                                  ● transferable annual tickets for train &amp; bus within the province</t>
    </r>
  </si>
  <si>
    <t xml:space="preserve">4,077 Inhab./km² </t>
  </si>
  <si>
    <t xml:space="preserve">4,284 Inhab./km² </t>
  </si>
  <si>
    <t xml:space="preserve">2,604 Inhab./km² </t>
  </si>
  <si>
    <t>702.4 Inhab./km² urban settlement area</t>
  </si>
  <si>
    <t>4668 Inhab./km²</t>
  </si>
  <si>
    <t>1590 Inhab./km²</t>
  </si>
  <si>
    <t>2428 Inhab./km²</t>
  </si>
  <si>
    <t>154,7 Inhab./km²</t>
  </si>
  <si>
    <t>97,3 Inhab./km²</t>
  </si>
  <si>
    <t>274 Inhab./km²</t>
  </si>
  <si>
    <t>511,9 Inhab./km²</t>
  </si>
  <si>
    <t>491 Inhab./km²</t>
  </si>
  <si>
    <t>250 Inhab./km²</t>
  </si>
  <si>
    <t>366,21 Inhab./km²</t>
  </si>
  <si>
    <t>75 Inhab./km²</t>
  </si>
  <si>
    <t>76 up to 100 Inhab./km² in urbanised areas</t>
  </si>
  <si>
    <t>49 Inhab./km²</t>
  </si>
  <si>
    <t>63,6 Inhab./km²</t>
  </si>
  <si>
    <t>45 Inhab./km²</t>
  </si>
  <si>
    <t xml:space="preserve">280 Inhab./km² permanent settlement area </t>
  </si>
  <si>
    <t>482 Inhab/km² (Town of Morteau)</t>
  </si>
  <si>
    <t xml:space="preserve">3,948 Inhab/km² </t>
  </si>
  <si>
    <t>2,157 Inhab/km² in Thonon</t>
  </si>
  <si>
    <t>2,012 Inhab./km²</t>
  </si>
  <si>
    <t>2,654.04 Inhab./km²</t>
  </si>
  <si>
    <t xml:space="preserve">4,437 Inhab./km² </t>
  </si>
  <si>
    <t xml:space="preserve">1,899.9 Inhab./km² </t>
  </si>
  <si>
    <t>population (Inhab.)</t>
  </si>
  <si>
    <t>from other territories for the territory under review</t>
  </si>
  <si>
    <t>within the territory</t>
  </si>
  <si>
    <t>MAIN OBJECTIVES &amp; GUIDING PRINCIPLES</t>
  </si>
  <si>
    <t>This informative indicator (without any influence on the classification) is part of the broad section called "Solutions for low CO2 mobility in the pilot site". The information comes directly from the questionnaires and gives and overview of current and forecast main objectives and guiding principles for the territory, linked with mobility issues on local, regional and national scale.</t>
  </si>
  <si>
    <t>PLANNING MEASURES</t>
  </si>
  <si>
    <t>This informative indicator (without any influence on the classification) is part of the broad section called "Solutions for low CO2 mobility in the pilot site". The information comes directly from the questionnaires and gives and overview of concrete planning measures already in use within the territory, helping to reduce CO2 and foster/push the usage and implementation of public transport and other low CO2 mobility options.</t>
  </si>
  <si>
    <t xml:space="preserve">● Mobilito customer center: for public transport within the region of Pongau at the train station Bischofshofen; mobility and timetable consulting for private persons, companies and tourism business (http://www.mobilito.at/kundenzentrum.htm)                                  ● wirsamo - Special offer packages for citizens who sign on to use environmental friendly mobility; e.g. most frequently used package: households who sell their second car get different PT tickets etc. for free (www.gemeinde-werfenweng.at/Buergerservice/WirSamo)                                                                      ● Weng-Shuttle - inter-municipal call and collect service with a schedule; reservation necessary at least one hour before departure time, schedule and route may vary; important additional route  for commuters to Werfen, Pfarrwerfen and Bischofshofen </t>
  </si>
  <si>
    <t>•  Stockholm: mixed use in new buidling, basement not for housing to fulfill infrastructural needs in order to reduce the necessary traffic</t>
  </si>
  <si>
    <t xml:space="preserve">• Free local transport in the city centre of Ljubljana  – Cavalier                                                                       •  Electric train Urban (connects the city's main tourist attractions)                                                                                                     • The BicikeLJ bicycle-sharing system across the wider Ljubljana city centre                                                                                                                                                  • Combining regular bus lines and school bus service in the municipality Grosuplje                                                                                                                                    • Free transport for elders (Sopotniki) </t>
  </si>
  <si>
    <t>• “Simply mobile. Environmental-friendly mobility at fair prices in Offenburg.” – A discount card for an affordable rental of bicycles, car sharing and pedelecs from external suppliers. As a result, four stations near public transport stops have been installed.</t>
  </si>
  <si>
    <t>• Car sharing system in Ebersberg county (www.regierung.oberbayern.bayern.de/imperia/md/content/regob/internet/dokumente/bereich3/energieeffizientesbauen/2014-05-09_lk_ebersberg-mobili%C3%A4tskonzept-carsharing_klein.pdf)</t>
  </si>
  <si>
    <t>• Cable transport : to improve access to the territory in more mountainous areas                                                                                                                     •  Electric bicycles can be a good solution for the pilot site, because the altitude can fluctuate in some areas, and it will be faster to go to Genève for example by electric bicycle than by car                                                    •  High Level Service Buses : this transport mode could work in this pilot site to accompany the “Léman Express” project</t>
  </si>
  <si>
    <t>• Cable transport : this transport mode can be a solution in mountainous areas or if there are physical obstacles or barriers                                                 • Coastal Navigation on lakes                                                                                      •  Car-sharing by applications on smartphones: one of mobility solutions can be to create an application that permits to inhabitants to find easily a driver who goes to the same place. It can be particularly interesting for young people who live in more isolated areas and who want to go to the town-centre for example.</t>
  </si>
  <si>
    <t>• Turin city public transport system</t>
  </si>
  <si>
    <t>● ISTmobil – a special shared taxi system, independent of time-tables and lines, based on a call system; www.istmobil.at</t>
  </si>
  <si>
    <t>This informative indicators (without any influence on the classification) are part of the broad section called "Solutions for low CO2 mobility in the pilot site". The information comes directly from the questionnaires and gives and overview of the strengths &amp; benefits, weaknesses &amp; problems, opportunities &amp; challenges and threats &amp; restrictions of the pilot sites regarding requirements, offer, planning and implementation of low CO2 mobility and related issues.</t>
  </si>
  <si>
    <t>136,8 Inhab./km²</t>
  </si>
  <si>
    <r>
      <t xml:space="preserve">● Weng-Shuttle: inter-municipal call and collect service                                    
</t>
    </r>
    <r>
      <rPr>
        <sz val="10"/>
        <color theme="1"/>
        <rFont val="Calibri"/>
        <family val="2"/>
      </rPr>
      <t>● ELOIS: Local electric bus with cheap tariffs                                                            ● Mobilito customer center: for public transport                                                      ● Einkaufstaxi: Local taxi initiatives with cheap tariffs                                        ● wirsamo: special offer packages for citizens who sign in to use environmental friendly mobility                                ● P+R areas next to railway stations                     
● transferable annual tickets for train &amp; bus within the province</t>
    </r>
  </si>
  <si>
    <t>Every Region type has ist own description consisting of different indicators. For details on sources of these indicators, see the related guideline of the typology (chapter 2.3).</t>
  </si>
  <si>
    <t xml:space="preserve">Within the territorial characteristics the following issues  are specified for each ASTUS region type on the basis of the questionnaires (Part A) (Area and topography are only informative characteristics, but settlement structure and density influence the classification of pilot sites to region types):                                                                                                                                                     
- area (of the whole PS, in km²),                                                                                                                                                             - topography (possible forms:  flat, hilly, foothills, valley, basin landscape, hillside, mountainous, karst features, lakes)                                                                                                                                                                  - settlement structure (qualitative description in terms of e.g. sprawled settlements or mainly compact, disconnected settlements or satellite areas, physical barriers )                                                                                                 
- settlement density (number of inhabitants per km² settlement area/ theoretically inhabitable area; values have to be be considered with caution because of diffferent calculation methods)                                                                                                                                                                                                                                                                                                                                                          </t>
  </si>
  <si>
    <t>Within the population section the following indicators are specified for each ASTUS region type on the basis of the questionnaires (Part A):                                          
- population density (Number of inhabitants per km²)                            
- population (Number of inhabitants)                                       The indicator  "trend" was included afterwards and refers not only to the questionnaires (mentioned SWOT issues), but also to the following sources:
 1) GENISIS Datenbank
 2) citypopulation.de 
 3) Land Salzburg (2016)                                                                                         All population indicators influence  the classification.</t>
  </si>
  <si>
    <t>The absolute number of working population and the percentage working population of the total population are only informative indicators out of the questionnaires (Part A). For the city of Munich the value are based on:                                      4) Landeshauptstadt München 2016</t>
  </si>
  <si>
    <t>balance               (in-out)</t>
  </si>
  <si>
    <t>The commuter balance consists of the following three indicators (only informative) specified on the basis of the questionnaires (Part A):                                                                 - out-commuter (Number of working population commuting to outside the municipality)                                                          
- in-commuter (Number of people commuting from outside into the municipality)                                                
- commuter balance (calculated; number of in-commuters minus number of out-commuters)</t>
  </si>
  <si>
    <r>
      <t xml:space="preserve">The "tourism" section consists of the following two indicators (not in the questionnaires, included afterwards) which have an influence on the classification:                                                                             -Overnight stays per inhabitant: number of guest overnight stays in tourist accomodations; 
</t>
    </r>
    <r>
      <rPr>
        <sz val="12"/>
        <color theme="0" tint="-0.34998626667073579"/>
        <rFont val="Calibri"/>
        <family val="2"/>
        <scheme val="minor"/>
      </rPr>
      <t>Sources: AT: Statistik Austria 2016, DE: Bayerisches Landesamt für Statistik 2016, FR: not available, IT: Provincia di Biella, SLO: ?</t>
    </r>
    <r>
      <rPr>
        <sz val="12"/>
        <color theme="1" tint="0.34998626667073579"/>
        <rFont val="Calibri"/>
        <family val="2"/>
        <scheme val="minor"/>
      </rPr>
      <t xml:space="preserve">                        
- Offer of beds and  other sleeping accomodations without camping; </t>
    </r>
    <r>
      <rPr>
        <sz val="12"/>
        <color theme="0" tint="-0.34998626667073579"/>
        <rFont val="Calibri"/>
        <family val="2"/>
        <scheme val="minor"/>
      </rPr>
      <t>Sources: AT: Statistik Austria 2016, DE: Bayerisches Landesamt für Statistik 2016, FR: INSEE 2017</t>
    </r>
  </si>
  <si>
    <t xml:space="preserve">The transport section consists of the following indicators which are derived on the basis of the questionnaires:            
- Means of transport (means of public transport operating within the territory): The information is structured into three categories (means belonging to an inner-city transport system, rail and bus)                                                    
- Shortest interval (shortest interval indicating the best frequency of public transport services): different categories were defined within the questionnaires                                                                                                                 - Travel time to next reg. centre: different categories were defined within the questionnaires                                                                                                                         
- Supplementary mobility offer and initiatives (description of supplementary public transport systems and innovative initiatives in the territory which assist the PT or help to reduce private car usage) (only informative)                 
- PT-quality: this is a composite indicator, calculated on "means of transport", "shortest interval" and "travel time to the next reg. centre";
For detailed information on how the quality classes are derived, see the related guideline of the typology (chapter 2.4).                                                                                                                                                     The PT-quality is influencing the classification of region types.       </t>
  </si>
  <si>
    <t>This informative indicators (without any influence on the classification) are part of the broad section called "Solutions for low CO2 mobility in the pilot site". The information comes directly from the questionnaires and gives an overview of best practices or experiences examples of reduced CO2 mobility offers / projects or initiatives
- within the territory which work very well and can be recommended to other territories with similar conditions 
- from other territories which would be a good solution for the territory under review</t>
  </si>
  <si>
    <t xml:space="preserve">•  Secured Hitch-hiking : It can be a good solution for the pilot site, because it is mostly an isolated territory. This kind of transport mode could respond to transport supply demand and make up the lack of public transport supply. Link : http://www.rezopouce.fr/entite/25                    
• Cable Transport : This kind of transport mode is a recurrent subject in discussions about mobility. In some areas where there is only one transport axis, it could permit to reduce traffic density.                                          • Electric bike : Because of slopes and altitude, practice bike can be difficult. Electric bike can be the solution for the pilot site, and for example to access to train stations.      
                                                                 </t>
  </si>
  <si>
    <t xml:space="preserve">• Car-sharing : in Britain for example, departments have created about 30 car-sharing areas that are well used by inhabitants                                                                      • Car-pooling : the intermunicipality “Massif du Vercors” has begun to experiment car-pooling with the society “CitéLib”                                                  
• To integrate enterprises in mobility actions: to permit  employees to come together by car, by starting their workdays at the same hours. In the same department, the municipality of Saint-Quentin-Fallavier has experimented this solution.                                                                                                        • Free touristic buses : in Cagnes-sur-Mer  a free touristic bus has been created to connect train station with town-centre                          </t>
  </si>
  <si>
    <t>• Free local transport – Cavalier (Cavalier is a free of
charge mini electric vehicle operating on-call. It
operates in the city centre of Ljubljana in the
pedestrian zone area). http://www.lpp.si/en/informationspassensgers/
electric-train-urban-and-electricvehicle-
kavalir                                                                                   
•  Electric train Urban (connects the city's main tourist attractions) http://www.lpp.si/en/informationspassensgers/
electric-train-urban-and-electricvehicle-
kavalir                                                                                   
• The BicikeLJ bicycle-sharing system (gives an opportunity to hire bikes from self-service terminals located across the wider Ljubljana city centre).   https://www.visitljubljana.com/en/visitors/explorethe-
region/traffic-and-transport/bicikelj/                             
• Combining regular bus lines and school bus service in the municipality Grosuplje (The main aim of the system is - by combining services and good cooperation between all stakeholders - to ensure adequate transport for school children and appropriate public transport service for other users).  http://focus.si/wpcontent/
uploads/2016/12/DU%C5%A0ANHO%
C4%8CEVAR_Ob%C4%8Dina-Grosuplje-
TRAJNOSTNA-MOBILNOST.pdf                                 
• Free transport for elders. The institution Sopotniki (meaning: Co-travellers) as an organisation for intergenerational solidarity was established to help elders get involved in an active social life. Through intergenerational solidarity institution wants to prevent the state of isolation and loneliness of elderly people from small remote villages, who almost never
leave their homes due to remoteness, lack of
transport means or poor traffic connections.  http://www.sopotniki.org/home.html</t>
  </si>
  <si>
    <t>• Free local transport – Cavalier (Cavalier is a free of
charge mini electric vehicle operating on-call. It
operates in the city centre of Ljubljana in the
pedestrian zone area). http://www.lpp.si/en/informationspassensgers/
electric-train-urban-and-electricvehicle-
kavalir                                                                                  
•  Electric train Urban (connects the city's main tourist attractions) http://www.lpp.si/en/informationspassensgers/
electric-train-urban-and-electricvehicle-
kavalir                                                                                     
• The BicikeLJ bicycle-sharing system (gives an opportunity to hire bikes from self-service terminals located across the wider Ljubljana city centre).   https://www.visitljubljana.com/en/visitors/explorethe-
region/traffic-and-transport/bicikelj/                              
• Combining regular bus lines and school bus service in the municipality Grosuplje (The main aim of the system is - by combining services and good cooperation between all stakeholders - to ensure adequate transport for school children and appropriate public transport service for other users).  http://focus.si/wpcontent/
uploads/2016/12/DU%C5%A0ANHO%
C4%8CEVAR_Ob%C4%8Dina-Grosuplje-
TRAJNOSTNA-MOBILNOST.pdf                                  
• Free transport for elders. The institution Sopotniki (meaning: Co-travellers) as an organisation for intergenerational solidarity was established to help elders get involved in an active social life. Through intergenerational solidarity institution wants to prevent the state of isolation and loneliness of elderly people from small remote villages, who almost never
leave their homes due to remoteness, lack of
transport means or poor traffic connections.  http://www.sopotniki.org/home.html</t>
  </si>
  <si>
    <t>Cable transport : it could be a solution to improve access to the territory in more mountainous areas               
Electric bicycles can be a good solution for the pilot site, because the altitude can fluctuate in some areas, and it will be faster to go to Genève for example by electric bicycle than by car                                                    High Level Service Buses : this transport mode could work in this pilot site to accompany the “Léman Express” project</t>
  </si>
  <si>
    <t xml:space="preserve">Secured Hitch-hiking : It can be a good solution for the pilot site, because it is mostly an isolated territory. This kind of transport mode could respond to transport supply demand and make up the lack of public transport supply.    The “Agence Ecomobilité” contributes to develop secured hitch-hiking in the Valley of Tarentaise, (a territory near the pilot site with similar conditions) via a network that promotes this transport mode 
Link : http://www.rezopouce.fr/entite/25                     
Cable Transport : This kind of transport mode is a recurrent subject in discussions about mobility. In some areas where there is only one transport axis, it could permit to reduce traffic density.                          Electric bike : Because of slopes and altitude, practice bike can be difficult. Electric bike can be the solution for the pilot site, and for example to access to train stations. In the Valley of Maurienne, local authorities have decided to promote electric bike. For example, they built bike charging stations.          
                                                                 </t>
  </si>
  <si>
    <t xml:space="preserve">Car-sharing : in Britain for example, departments have created about 30 car-sharing areas that are well used by inhabitants                                                                      Car-pooling : the intermunicipality “Massif du Vercors” (in the Natural Park of Vercors) has begun to experiment during the summer 2014 car-pooling with the society “CitéLib”                                                  To integrate enterprises in mobility actions: to permit to employees to come together by car, by starting their workdays at the same hours. In the same department, the municipality of Saint-Quentin-Fallavier has experimented this solution.                           
Free touristic buses : in Cagnes-sur-Mer (near Nice in the south of France) a free touristic bus has been created to connect train station with town-centre                          </t>
  </si>
  <si>
    <t>Cable transport : this transport mode can be a solution in mountainous areas or if there are physical obstacles or barriers                                                 Coastal Navigation on lakes                                                 
Car-sharing by applications on smartphones: one of mobility solutions can be to create an application that permits to inhabitants to find easily a driver who goes to the same place. It can be particularly interesting for young people who live in more isolated areas and who want to go to the town-centre for example.</t>
  </si>
  <si>
    <t xml:space="preserve">● low settlement density (&lt; 500 inhab./km²) OR low population density (&lt; 75 inhabitants/km²)
● declining population 
● above-average ageing population
● GDP/capita below 80% of average
● small ratio of employees working outside the region
● good or basic public transport supply (public transport quality: III or IV), poor transport connection to towns and cities
● weak connectivity to next city or metropolis
</t>
  </si>
  <si>
    <t>MORECO settlement calculator</t>
  </si>
  <si>
    <t>detailed commuter analyses for local and regional planning (public transport. Settlements)</t>
  </si>
  <si>
    <t>Cities</t>
  </si>
  <si>
    <t>Towns</t>
  </si>
  <si>
    <t>Metropolitan core area</t>
  </si>
  <si>
    <t>Growing regions bordering on a metropolitan core</t>
  </si>
  <si>
    <r>
      <rPr>
        <b/>
        <sz val="12"/>
        <color theme="1"/>
        <rFont val="Calibri"/>
        <family val="2"/>
        <scheme val="minor"/>
      </rPr>
      <t>inner-city:</t>
    </r>
    <r>
      <rPr>
        <sz val="12"/>
        <color theme="1"/>
        <rFont val="Calibri"/>
        <family val="2"/>
        <scheme val="minor"/>
      </rPr>
      <t xml:space="preserve">-
</t>
    </r>
    <r>
      <rPr>
        <b/>
        <sz val="12"/>
        <color theme="1"/>
        <rFont val="Calibri"/>
        <family val="2"/>
        <scheme val="minor"/>
      </rPr>
      <t>rail:</t>
    </r>
    <r>
      <rPr>
        <sz val="12"/>
        <color theme="1"/>
        <rFont val="Calibri"/>
        <family val="2"/>
        <scheme val="minor"/>
      </rPr>
      <t xml:space="preserve"> local train
</t>
    </r>
    <r>
      <rPr>
        <b/>
        <sz val="12"/>
        <color theme="1"/>
        <rFont val="Calibri"/>
        <family val="2"/>
        <scheme val="minor"/>
      </rPr>
      <t>bus:</t>
    </r>
    <r>
      <rPr>
        <sz val="12"/>
        <color theme="1"/>
        <rFont val="Calibri"/>
        <family val="2"/>
        <scheme val="minor"/>
      </rPr>
      <t xml:space="preserve"> local bus, 
regional bus</t>
    </r>
  </si>
  <si>
    <r>
      <rPr>
        <b/>
        <sz val="12"/>
        <color theme="1"/>
        <rFont val="Calibri"/>
        <family val="2"/>
        <scheme val="minor"/>
      </rPr>
      <t>inner-city:</t>
    </r>
    <r>
      <rPr>
        <sz val="12"/>
        <color theme="1"/>
        <rFont val="Calibri"/>
        <family val="2"/>
        <scheme val="minor"/>
      </rPr>
      <t xml:space="preserve">
● -
</t>
    </r>
    <r>
      <rPr>
        <b/>
        <sz val="12"/>
        <color theme="1"/>
        <rFont val="Calibri"/>
        <family val="2"/>
        <scheme val="minor"/>
      </rPr>
      <t>rail:</t>
    </r>
    <r>
      <rPr>
        <sz val="12"/>
        <color theme="1"/>
        <rFont val="Calibri"/>
        <family val="2"/>
        <scheme val="minor"/>
      </rPr>
      <t xml:space="preserve">
●  local train
●  long-distance train
</t>
    </r>
    <r>
      <rPr>
        <b/>
        <sz val="12"/>
        <color theme="1"/>
        <rFont val="Calibri"/>
        <family val="2"/>
        <scheme val="minor"/>
      </rPr>
      <t>bus:</t>
    </r>
    <r>
      <rPr>
        <sz val="12"/>
        <color theme="1"/>
        <rFont val="Calibri"/>
        <family val="2"/>
        <scheme val="minor"/>
      </rPr>
      <t xml:space="preserve">
●  regional bus</t>
    </r>
  </si>
  <si>
    <r>
      <rPr>
        <b/>
        <sz val="12"/>
        <color theme="1"/>
        <rFont val="Calibri"/>
        <family val="2"/>
        <scheme val="minor"/>
      </rPr>
      <t>inner-city:</t>
    </r>
    <r>
      <rPr>
        <sz val="12"/>
        <color theme="1"/>
        <rFont val="Calibri"/>
        <family val="2"/>
        <scheme val="minor"/>
      </rPr>
      <t xml:space="preserve"> -
</t>
    </r>
    <r>
      <rPr>
        <b/>
        <sz val="12"/>
        <color theme="1"/>
        <rFont val="Calibri"/>
        <family val="2"/>
        <scheme val="minor"/>
      </rPr>
      <t xml:space="preserve">rail: </t>
    </r>
    <r>
      <rPr>
        <sz val="12"/>
        <color theme="1"/>
        <rFont val="Calibri"/>
        <family val="2"/>
        <scheme val="minor"/>
      </rPr>
      <t xml:space="preserve">local train
</t>
    </r>
    <r>
      <rPr>
        <b/>
        <sz val="12"/>
        <color theme="1"/>
        <rFont val="Calibri"/>
        <family val="2"/>
        <scheme val="minor"/>
      </rPr>
      <t>bus:</t>
    </r>
    <r>
      <rPr>
        <sz val="12"/>
        <color theme="1"/>
        <rFont val="Calibri"/>
        <family val="2"/>
        <scheme val="minor"/>
      </rPr>
      <t xml:space="preserve"> local bus,
regional bus</t>
    </r>
  </si>
  <si>
    <r>
      <rPr>
        <b/>
        <sz val="12"/>
        <color theme="1"/>
        <rFont val="Calibri"/>
        <family val="2"/>
        <scheme val="minor"/>
      </rPr>
      <t xml:space="preserve">inner-city: </t>
    </r>
    <r>
      <rPr>
        <sz val="12"/>
        <color theme="1"/>
        <rFont val="Calibri"/>
        <family val="2"/>
        <scheme val="minor"/>
      </rPr>
      <t xml:space="preserve">-
</t>
    </r>
    <r>
      <rPr>
        <b/>
        <sz val="12"/>
        <color theme="1"/>
        <rFont val="Calibri"/>
        <family val="2"/>
        <scheme val="minor"/>
      </rPr>
      <t xml:space="preserve">rail: </t>
    </r>
    <r>
      <rPr>
        <sz val="12"/>
        <color theme="1"/>
        <rFont val="Calibri"/>
        <family val="2"/>
        <scheme val="minor"/>
      </rPr>
      <t xml:space="preserve">local train, long-distance train
</t>
    </r>
    <r>
      <rPr>
        <b/>
        <sz val="12"/>
        <color theme="1"/>
        <rFont val="Calibri"/>
        <family val="2"/>
        <scheme val="minor"/>
      </rPr>
      <t xml:space="preserve">bus: </t>
    </r>
    <r>
      <rPr>
        <sz val="12"/>
        <color theme="1"/>
        <rFont val="Calibri"/>
        <family val="2"/>
        <scheme val="minor"/>
      </rPr>
      <t>local bus, 
regional bus</t>
    </r>
  </si>
  <si>
    <r>
      <rPr>
        <b/>
        <sz val="12"/>
        <color theme="1"/>
        <rFont val="Calibri"/>
        <family val="2"/>
        <scheme val="minor"/>
      </rPr>
      <t>inner-city:</t>
    </r>
    <r>
      <rPr>
        <sz val="12"/>
        <color theme="1"/>
        <rFont val="Calibri"/>
        <family val="2"/>
        <scheme val="minor"/>
      </rPr>
      <t xml:space="preserve">-
</t>
    </r>
    <r>
      <rPr>
        <b/>
        <sz val="12"/>
        <color theme="1"/>
        <rFont val="Calibri"/>
        <family val="2"/>
        <scheme val="minor"/>
      </rPr>
      <t>rail:</t>
    </r>
    <r>
      <rPr>
        <sz val="12"/>
        <color theme="1"/>
        <rFont val="Calibri"/>
        <family val="2"/>
        <scheme val="minor"/>
      </rPr>
      <t xml:space="preserve">local train, long-distance train
</t>
    </r>
    <r>
      <rPr>
        <b/>
        <sz val="12"/>
        <color theme="1"/>
        <rFont val="Calibri"/>
        <family val="2"/>
        <scheme val="minor"/>
      </rPr>
      <t>bus:l</t>
    </r>
    <r>
      <rPr>
        <sz val="12"/>
        <color theme="1"/>
        <rFont val="Calibri"/>
        <family val="2"/>
        <scheme val="minor"/>
      </rPr>
      <t xml:space="preserve">ocal bus, regional bus
</t>
    </r>
  </si>
  <si>
    <t>• Long travel time to the south of the pilot site 
• No local urbanism plan</t>
  </si>
  <si>
    <r>
      <t xml:space="preserve">● &gt; 750.000 inhabitants  </t>
    </r>
    <r>
      <rPr>
        <sz val="12"/>
        <rFont val="Calibri"/>
        <family val="2"/>
      </rPr>
      <t>OR 1.500 inh/km² (population density)  OR high settlement density with &gt; 3000 inh/km²</t>
    </r>
    <r>
      <rPr>
        <sz val="12"/>
        <color theme="1"/>
        <rFont val="Calibri"/>
        <family val="2"/>
      </rPr>
      <t xml:space="preserve">
● excellent or very good public transport supply (public transport quality: I or II)
● among the leading European regions in terms of connections to high speed transport networks (train / motorways / international airports) and ICT endowment
● extensive suburban area with several hubs and significant commuter flows
● R&amp;D centres of global significance
</t>
    </r>
  </si>
  <si>
    <t>23.321 in Novo mesto city</t>
  </si>
  <si>
    <t>11.691 in Skofja Loka city</t>
  </si>
  <si>
    <r>
      <t>constant</t>
    </r>
    <r>
      <rPr>
        <vertAlign val="superscript"/>
        <sz val="12"/>
        <color theme="1"/>
        <rFont val="Calibri"/>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</si>
</sst>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6" x14ac:knownFonts="1">
    <font>
      <sz val="11"/>
      <color theme="1"/>
      <name val="Calibri"/>
      <family val="2"/>
      <scheme val="minor"/>
    </font>
    <font>
      <sz val="11"/>
      <color theme="1"/>
      <name val="Calibri"/>
      <family val="2"/>
    </font>
    <font>
      <b/>
      <sz val="11"/>
      <color theme="1"/>
      <name val="Calibri"/>
      <family val="2"/>
      <scheme val="minor"/>
    </font>
    <font>
      <sz val="10"/>
      <color theme="1"/>
      <name val="Calibri"/>
      <family val="2"/>
      <scheme val="minor"/>
    </font>
    <font>
      <b/>
      <sz val="12"/>
      <color theme="1"/>
      <name val="Arial Black"/>
      <family val="2"/>
    </font>
    <font>
      <sz val="12"/>
      <color theme="1"/>
      <name val="Arial Black"/>
      <family val="2"/>
    </font>
    <font>
      <sz val="10"/>
      <name val="Calibri"/>
      <family val="2"/>
      <scheme val="minor"/>
    </font>
    <font>
      <sz val="10"/>
      <color theme="1"/>
      <name val="Calibri"/>
      <family val="2"/>
    </font>
    <font>
      <b/>
      <sz val="11"/>
      <color theme="1"/>
      <name val="Calibri Light"/>
      <family val="2"/>
    </font>
    <font>
      <b/>
      <sz val="11"/>
      <name val="Calibri Light"/>
      <family val="2"/>
    </font>
    <font>
      <b/>
      <sz val="14"/>
      <color theme="1"/>
      <name val="Arial Black"/>
      <family val="2"/>
    </font>
    <font>
      <b/>
      <vertAlign val="superscript"/>
      <sz val="12"/>
      <color theme="1"/>
      <name val="Arial Black"/>
      <family val="2"/>
    </font>
    <font>
      <b/>
      <sz val="11"/>
      <color theme="1"/>
      <name val="Arial Black"/>
      <family val="2"/>
    </font>
    <font>
      <sz val="12"/>
      <color theme="1"/>
      <name val="Calibri"/>
      <family val="2"/>
      <scheme val="minor"/>
    </font>
    <font>
      <sz val="12"/>
      <color theme="1"/>
      <name val="Calibri"/>
      <family val="2"/>
    </font>
    <font>
      <vertAlign val="superscript"/>
      <sz val="12"/>
      <color theme="1"/>
      <name val="Calibri"/>
      <family val="2"/>
      <scheme val="minor"/>
    </font>
    <font>
      <b/>
      <sz val="12"/>
      <color theme="1"/>
      <name val="Calibri"/>
      <family val="2"/>
      <scheme val="minor"/>
    </font>
    <font>
      <b/>
      <sz val="12"/>
      <color theme="1"/>
      <name val="Calibri"/>
      <family val="2"/>
    </font>
    <font>
      <sz val="12"/>
      <name val="Calibri"/>
      <family val="2"/>
      <scheme val="minor"/>
    </font>
    <font>
      <b/>
      <sz val="20"/>
      <color theme="1"/>
      <name val="Arial Black"/>
      <family val="2"/>
    </font>
    <font>
      <b/>
      <sz val="22"/>
      <color theme="1"/>
      <name val="Arial Black"/>
      <family val="2"/>
    </font>
    <font>
      <b/>
      <sz val="18"/>
      <color theme="1"/>
      <name val="Arial Black"/>
      <family val="2"/>
    </font>
    <font>
      <b/>
      <sz val="18"/>
      <name val="Arial Black"/>
      <family val="2"/>
    </font>
    <font>
      <sz val="12"/>
      <color rgb="FFFF0000"/>
      <name val="Calibri"/>
      <family val="2"/>
      <scheme val="minor"/>
    </font>
    <font>
      <sz val="10"/>
      <color rgb="FF000000"/>
      <name val="Calibri"/>
      <family val="2"/>
      <scheme val="minor"/>
    </font>
    <font>
      <b/>
      <sz val="11"/>
      <name val="Arial Black"/>
      <family val="2"/>
    </font>
    <font>
      <b/>
      <sz val="12"/>
      <name val="Arial Black"/>
      <family val="2"/>
    </font>
    <font>
      <b/>
      <sz val="18"/>
      <color theme="1" tint="0.34998626667073579"/>
      <name val="Arial Black"/>
      <family val="2"/>
    </font>
    <font>
      <sz val="11"/>
      <color theme="1" tint="0.34998626667073579"/>
      <name val="Calibri"/>
      <family val="2"/>
      <scheme val="minor"/>
    </font>
    <font>
      <sz val="12"/>
      <color theme="1" tint="0.34998626667073579"/>
      <name val="Calibri"/>
      <family val="2"/>
      <scheme val="minor"/>
    </font>
    <font>
      <sz val="12"/>
      <color theme="0" tint="-0.34998626667073579"/>
      <name val="Calibri"/>
      <family val="2"/>
      <scheme val="minor"/>
    </font>
    <font>
      <b/>
      <i/>
      <sz val="15"/>
      <color theme="1" tint="0.34998626667073579"/>
      <name val="Calibri Light"/>
      <family val="2"/>
    </font>
    <font>
      <b/>
      <sz val="12"/>
      <name val="Calibri"/>
      <family val="2"/>
      <scheme val="minor"/>
    </font>
    <font>
      <sz val="11"/>
      <color theme="1"/>
      <name val="Calibri"/>
      <family val="2"/>
      <scheme val="minor"/>
    </font>
    <font>
      <sz val="12"/>
      <name val="Calibri"/>
      <family val="2"/>
    </font>
    <font>
      <i/>
      <sz val="12"/>
      <color theme="1"/>
      <name val="Calibri"/>
      <family val="2"/>
      <scheme val="minor"/>
    </font>
  </fonts>
  <fills count="3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EBC353"/>
        <bgColor indexed="64"/>
      </patternFill>
    </fill>
    <fill>
      <patternFill patternType="solid">
        <fgColor theme="7" tint="0.79998168889431442"/>
        <bgColor indexed="64"/>
      </patternFill>
    </fill>
    <fill>
      <patternFill patternType="solid">
        <fgColor rgb="FFF3DC9B"/>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3" tint="0.39997558519241921"/>
        <bgColor indexed="64"/>
      </patternFill>
    </fill>
    <fill>
      <patternFill patternType="solid">
        <fgColor rgb="FF7AC1D4"/>
        <bgColor indexed="64"/>
      </patternFill>
    </fill>
    <fill>
      <patternFill patternType="solid">
        <fgColor rgb="FFAAB7E0"/>
        <bgColor indexed="64"/>
      </patternFill>
    </fill>
    <fill>
      <patternFill patternType="solid">
        <fgColor rgb="FFBEC8E8"/>
        <bgColor indexed="64"/>
      </patternFill>
    </fill>
    <fill>
      <patternFill patternType="solid">
        <fgColor rgb="FF889AD4"/>
        <bgColor indexed="64"/>
      </patternFill>
    </fill>
    <fill>
      <patternFill patternType="solid">
        <fgColor rgb="FF9DCFB4"/>
        <bgColor indexed="64"/>
      </patternFill>
    </fill>
    <fill>
      <patternFill patternType="solid">
        <fgColor rgb="FF5C8FEA"/>
        <bgColor indexed="64"/>
      </patternFill>
    </fill>
    <fill>
      <patternFill patternType="solid">
        <fgColor rgb="FFA3C0F3"/>
        <bgColor indexed="64"/>
      </patternFill>
    </fill>
    <fill>
      <patternFill patternType="solid">
        <fgColor rgb="FFBFD3F7"/>
        <bgColor indexed="64"/>
      </patternFill>
    </fill>
    <fill>
      <patternFill patternType="solid">
        <fgColor rgb="FFD7DFDC"/>
        <bgColor indexed="64"/>
      </patternFill>
    </fill>
    <fill>
      <patternFill patternType="solid">
        <fgColor rgb="FFE9F7EF"/>
        <bgColor indexed="64"/>
      </patternFill>
    </fill>
    <fill>
      <patternFill patternType="solid">
        <fgColor rgb="FFF8EAC4"/>
        <bgColor indexed="64"/>
      </patternFill>
    </fill>
    <fill>
      <patternFill patternType="solid">
        <fgColor rgb="FFF0D380"/>
        <bgColor indexed="64"/>
      </patternFill>
    </fill>
    <fill>
      <patternFill patternType="solid">
        <fgColor rgb="FFEFC39F"/>
        <bgColor indexed="64"/>
      </patternFill>
    </fill>
    <fill>
      <patternFill patternType="solid">
        <fgColor rgb="FFF0DBC8"/>
        <bgColor indexed="64"/>
      </patternFill>
    </fill>
    <fill>
      <patternFill patternType="solid">
        <fgColor rgb="FF6FB597"/>
        <bgColor indexed="64"/>
      </patternFill>
    </fill>
    <fill>
      <patternFill patternType="solid">
        <fgColor rgb="FFC5D5CE"/>
        <bgColor indexed="64"/>
      </patternFill>
    </fill>
    <fill>
      <patternFill patternType="solid">
        <fgColor rgb="FFBCDECB"/>
        <bgColor indexed="64"/>
      </patternFill>
    </fill>
    <fill>
      <patternFill patternType="solid">
        <fgColor rgb="FFDBEDE3"/>
        <bgColor indexed="64"/>
      </patternFill>
    </fill>
  </fills>
  <borders count="15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right style="medium">
        <color indexed="64"/>
      </right>
      <top/>
      <bottom/>
      <diagonal/>
    </border>
    <border>
      <left/>
      <right/>
      <top style="thin">
        <color indexed="64"/>
      </top>
      <bottom/>
      <diagonal/>
    </border>
    <border>
      <left/>
      <right style="thin">
        <color indexed="64"/>
      </right>
      <top/>
      <bottom/>
      <diagonal/>
    </border>
    <border>
      <left style="thin">
        <color indexed="64"/>
      </left>
      <right/>
      <top/>
      <bottom/>
      <diagonal/>
    </border>
    <border>
      <left/>
      <right/>
      <top style="medium">
        <color indexed="64"/>
      </top>
      <bottom/>
      <diagonal/>
    </border>
    <border>
      <left/>
      <right/>
      <top/>
      <bottom style="medium">
        <color indexed="64"/>
      </bottom>
      <diagonal/>
    </border>
    <border>
      <left/>
      <right style="thick">
        <color indexed="64"/>
      </right>
      <top/>
      <bottom/>
      <diagonal/>
    </border>
    <border>
      <left style="thick">
        <color indexed="64"/>
      </left>
      <right/>
      <top/>
      <bottom/>
      <diagonal/>
    </border>
    <border>
      <left style="thin">
        <color indexed="64"/>
      </left>
      <right style="thick">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thick">
        <color indexed="64"/>
      </right>
      <top style="medium">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medium">
        <color indexed="64"/>
      </top>
      <bottom style="thin">
        <color indexed="64"/>
      </bottom>
      <diagonal/>
    </border>
    <border>
      <left/>
      <right/>
      <top/>
      <bottom style="thick">
        <color indexed="64"/>
      </bottom>
      <diagonal/>
    </border>
    <border>
      <left/>
      <right style="thick">
        <color indexed="64"/>
      </right>
      <top/>
      <bottom style="thin">
        <color indexed="64"/>
      </bottom>
      <diagonal/>
    </border>
    <border>
      <left/>
      <right style="thick">
        <color indexed="64"/>
      </right>
      <top/>
      <bottom style="thick">
        <color indexed="64"/>
      </bottom>
      <diagonal/>
    </border>
    <border>
      <left/>
      <right style="medium">
        <color indexed="64"/>
      </right>
      <top/>
      <bottom style="thick">
        <color indexed="64"/>
      </bottom>
      <diagonal/>
    </border>
    <border>
      <left/>
      <right style="thick">
        <color indexed="64"/>
      </right>
      <top style="thin">
        <color indexed="64"/>
      </top>
      <bottom/>
      <diagonal/>
    </border>
    <border>
      <left style="thick">
        <color indexed="64"/>
      </left>
      <right/>
      <top style="medium">
        <color indexed="64"/>
      </top>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thick">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thick">
        <color indexed="64"/>
      </left>
      <right style="thin">
        <color indexed="64"/>
      </right>
      <top style="thin">
        <color indexed="64"/>
      </top>
      <bottom/>
      <diagonal/>
    </border>
    <border>
      <left style="thick">
        <color indexed="64"/>
      </left>
      <right style="thick">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medium">
        <color indexed="64"/>
      </left>
      <right style="medium">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right style="medium">
        <color indexed="64"/>
      </right>
      <top style="thick">
        <color indexed="64"/>
      </top>
      <bottom style="thick">
        <color indexed="64"/>
      </bottom>
      <diagonal/>
    </border>
    <border>
      <left style="thick">
        <color indexed="64"/>
      </left>
      <right style="medium">
        <color indexed="64"/>
      </right>
      <top style="thin">
        <color indexed="64"/>
      </top>
      <bottom/>
      <diagonal/>
    </border>
    <border>
      <left style="thick">
        <color indexed="64"/>
      </left>
      <right style="medium">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style="medium">
        <color indexed="64"/>
      </right>
      <top style="thin">
        <color indexed="64"/>
      </top>
      <bottom style="thick">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style="thick">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ck">
        <color indexed="64"/>
      </top>
      <bottom style="thick">
        <color indexed="64"/>
      </bottom>
      <diagonal/>
    </border>
    <border>
      <left style="thin">
        <color indexed="64"/>
      </left>
      <right style="medium">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top style="thin">
        <color indexed="64"/>
      </top>
      <bottom/>
      <diagonal/>
    </border>
    <border>
      <left style="thick">
        <color indexed="64"/>
      </left>
      <right/>
      <top/>
      <bottom style="thick">
        <color indexed="64"/>
      </bottom>
      <diagonal/>
    </border>
    <border>
      <left style="thick">
        <color indexed="64"/>
      </left>
      <right style="thick">
        <color indexed="64"/>
      </right>
      <top/>
      <bottom style="thin">
        <color indexed="64"/>
      </bottom>
      <diagonal/>
    </border>
    <border>
      <left style="medium">
        <color indexed="64"/>
      </left>
      <right style="thick">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style="thick">
        <color indexed="64"/>
      </top>
      <bottom/>
      <diagonal/>
    </border>
    <border>
      <left style="thick">
        <color indexed="64"/>
      </left>
      <right style="medium">
        <color indexed="64"/>
      </right>
      <top/>
      <bottom style="thin">
        <color indexed="64"/>
      </bottom>
      <diagonal/>
    </border>
    <border>
      <left style="medium">
        <color indexed="64"/>
      </left>
      <right/>
      <top style="thick">
        <color indexed="64"/>
      </top>
      <bottom style="thick">
        <color indexed="64"/>
      </bottom>
      <diagonal/>
    </border>
    <border>
      <left style="thick">
        <color indexed="64"/>
      </left>
      <right/>
      <top style="thick">
        <color indexed="64"/>
      </top>
      <bottom/>
      <diagonal/>
    </border>
    <border>
      <left style="medium">
        <color indexed="64"/>
      </left>
      <right/>
      <top style="medium">
        <color indexed="64"/>
      </top>
      <bottom/>
      <diagonal/>
    </border>
    <border>
      <left style="medium">
        <color indexed="64"/>
      </left>
      <right/>
      <top style="thick">
        <color indexed="64"/>
      </top>
      <bottom/>
      <diagonal/>
    </border>
    <border>
      <left style="medium">
        <color indexed="64"/>
      </left>
      <right style="thin">
        <color indexed="64"/>
      </right>
      <top/>
      <bottom style="thin">
        <color indexed="64"/>
      </bottom>
      <diagonal/>
    </border>
    <border>
      <left style="thick">
        <color indexed="64"/>
      </left>
      <right/>
      <top style="medium">
        <color indexed="64"/>
      </top>
      <bottom style="thin">
        <color indexed="64"/>
      </bottom>
      <diagonal/>
    </border>
    <border>
      <left style="thin">
        <color indexed="64"/>
      </left>
      <right/>
      <top style="thin">
        <color indexed="64"/>
      </top>
      <bottom style="thick">
        <color indexed="64"/>
      </bottom>
      <diagonal/>
    </border>
    <border>
      <left style="medium">
        <color indexed="64"/>
      </left>
      <right/>
      <top style="thin">
        <color indexed="64"/>
      </top>
      <bottom style="thick">
        <color indexed="64"/>
      </bottom>
      <diagonal/>
    </border>
    <border>
      <left style="medium">
        <color indexed="64"/>
      </left>
      <right style="medium">
        <color indexed="64"/>
      </right>
      <top style="medium">
        <color indexed="64"/>
      </top>
      <bottom style="thick">
        <color indexed="64"/>
      </bottom>
      <diagonal/>
    </border>
    <border>
      <left style="thin">
        <color indexed="64"/>
      </left>
      <right/>
      <top style="thick">
        <color indexed="64"/>
      </top>
      <bottom style="thin">
        <color indexed="64"/>
      </bottom>
      <diagonal/>
    </border>
    <border>
      <left style="thin">
        <color indexed="64"/>
      </left>
      <right/>
      <top/>
      <bottom style="thin">
        <color indexed="64"/>
      </bottom>
      <diagonal/>
    </border>
    <border>
      <left style="thin">
        <color indexed="64"/>
      </left>
      <right/>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medium">
        <color indexed="64"/>
      </left>
      <right/>
      <top/>
      <bottom style="thin">
        <color indexed="64"/>
      </bottom>
      <diagonal/>
    </border>
    <border>
      <left style="medium">
        <color indexed="64"/>
      </left>
      <right/>
      <top/>
      <bottom style="thick">
        <color indexed="64"/>
      </bottom>
      <diagonal/>
    </border>
    <border>
      <left style="medium">
        <color indexed="64"/>
      </left>
      <right/>
      <top style="thick">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thick">
        <color indexed="64"/>
      </bottom>
      <diagonal/>
    </border>
    <border>
      <left/>
      <right style="thick">
        <color indexed="64"/>
      </right>
      <top style="medium">
        <color indexed="64"/>
      </top>
      <bottom style="thick">
        <color indexed="64"/>
      </bottom>
      <diagonal/>
    </border>
    <border>
      <left style="thin">
        <color indexed="64"/>
      </left>
      <right/>
      <top style="thick">
        <color indexed="64"/>
      </top>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thin">
        <color indexed="64"/>
      </right>
      <top style="medium">
        <color indexed="64"/>
      </top>
      <bottom style="thick">
        <color indexed="64"/>
      </bottom>
      <diagonal/>
    </border>
    <border>
      <left style="medium">
        <color indexed="64"/>
      </left>
      <right style="thin">
        <color indexed="64"/>
      </right>
      <top style="thin">
        <color indexed="64"/>
      </top>
      <bottom/>
      <diagonal/>
    </border>
    <border>
      <left style="thick">
        <color indexed="64"/>
      </left>
      <right/>
      <top style="medium">
        <color indexed="64"/>
      </top>
      <bottom style="thick">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thick">
        <color indexed="64"/>
      </left>
      <right style="medium">
        <color indexed="64"/>
      </right>
      <top/>
      <bottom/>
      <diagonal/>
    </border>
    <border>
      <left style="thick">
        <color indexed="64"/>
      </left>
      <right style="thin">
        <color indexed="64"/>
      </right>
      <top/>
      <bottom/>
      <diagonal/>
    </border>
    <border>
      <left style="thin">
        <color indexed="64"/>
      </left>
      <right style="thick">
        <color indexed="64"/>
      </right>
      <top style="thin">
        <color indexed="64"/>
      </top>
      <bottom/>
      <diagonal/>
    </border>
  </borders>
  <cellStyleXfs count="2">
    <xf numFmtId="0" fontId="0" fillId="0" borderId="0"/>
    <xf numFmtId="9" fontId="33" fillId="0" borderId="0" applyFont="0" applyFill="0" applyBorder="0" applyAlignment="0" applyProtection="0"/>
  </cellStyleXfs>
  <cellXfs count="764">
    <xf numFmtId="0" fontId="0" fillId="0" borderId="0" xfId="0"/>
    <xf numFmtId="0" fontId="0" fillId="0" borderId="0" xfId="0"/>
    <xf numFmtId="0" fontId="0" fillId="0" borderId="5" xfId="0" applyBorder="1" applyAlignment="1">
      <alignment horizontal="left"/>
    </xf>
    <xf numFmtId="0" fontId="0" fillId="0" borderId="10" xfId="0" applyBorder="1" applyAlignment="1">
      <alignment horizontal="left"/>
    </xf>
    <xf numFmtId="0" fontId="0" fillId="0" borderId="14" xfId="0" applyBorder="1"/>
    <xf numFmtId="0" fontId="0" fillId="0" borderId="15" xfId="0" applyBorder="1"/>
    <xf numFmtId="0" fontId="0" fillId="3" borderId="0" xfId="0" applyFill="1" applyBorder="1"/>
    <xf numFmtId="0" fontId="0" fillId="3" borderId="0" xfId="0" applyFill="1"/>
    <xf numFmtId="0" fontId="0" fillId="0" borderId="0" xfId="0" applyFill="1" applyBorder="1" applyAlignment="1">
      <alignment horizontal="center" wrapText="1"/>
    </xf>
    <xf numFmtId="0" fontId="0" fillId="0" borderId="22" xfId="0" applyBorder="1"/>
    <xf numFmtId="0" fontId="3" fillId="0" borderId="0" xfId="0" applyFont="1" applyBorder="1" applyAlignment="1">
      <alignment vertical="top" wrapText="1"/>
    </xf>
    <xf numFmtId="0" fontId="0" fillId="0" borderId="8" xfId="0" applyBorder="1"/>
    <xf numFmtId="0" fontId="0" fillId="0" borderId="14"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wrapText="1"/>
    </xf>
    <xf numFmtId="0" fontId="0" fillId="0" borderId="0" xfId="0" applyBorder="1" applyAlignment="1">
      <alignment horizontal="left"/>
    </xf>
    <xf numFmtId="0" fontId="0" fillId="0" borderId="14" xfId="0" applyBorder="1" applyAlignment="1">
      <alignment horizontal="center" wrapText="1"/>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35" xfId="0" applyFont="1" applyBorder="1" applyAlignment="1">
      <alignment horizontal="center" vertical="center"/>
    </xf>
    <xf numFmtId="0" fontId="0" fillId="0" borderId="0" xfId="0" applyBorder="1" applyAlignment="1">
      <alignment horizontal="left" vertical="center"/>
    </xf>
    <xf numFmtId="0" fontId="0" fillId="0" borderId="5" xfId="0" applyBorder="1" applyAlignment="1">
      <alignment horizontal="left"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0" fillId="0" borderId="10" xfId="0" applyBorder="1" applyAlignment="1">
      <alignment horizontal="center" vertical="center"/>
    </xf>
    <xf numFmtId="0" fontId="4" fillId="0" borderId="0" xfId="0" applyFont="1" applyFill="1" applyBorder="1" applyAlignment="1">
      <alignment horizontal="center" vertical="center" wrapText="1"/>
    </xf>
    <xf numFmtId="0" fontId="0" fillId="0" borderId="0" xfId="0" applyFill="1" applyBorder="1" applyAlignment="1">
      <alignment horizontal="left"/>
    </xf>
    <xf numFmtId="0" fontId="0" fillId="0" borderId="0" xfId="0" applyFill="1" applyBorder="1" applyAlignment="1">
      <alignment horizontal="left" vertical="center"/>
    </xf>
    <xf numFmtId="0" fontId="4" fillId="0" borderId="0" xfId="0" applyFont="1" applyFill="1" applyBorder="1" applyAlignment="1">
      <alignment vertical="center" wrapText="1"/>
    </xf>
    <xf numFmtId="0" fontId="0" fillId="7" borderId="0" xfId="0" applyFill="1" applyBorder="1"/>
    <xf numFmtId="9" fontId="3" fillId="3" borderId="2" xfId="0" applyNumberFormat="1" applyFont="1" applyFill="1" applyBorder="1" applyAlignment="1">
      <alignment horizontal="center" vertical="center" wrapText="1"/>
    </xf>
    <xf numFmtId="0" fontId="0" fillId="2" borderId="0" xfId="0" applyFill="1" applyBorder="1"/>
    <xf numFmtId="49" fontId="0" fillId="0" borderId="0" xfId="0" applyNumberFormat="1" applyBorder="1" applyAlignment="1">
      <alignment horizontal="left"/>
    </xf>
    <xf numFmtId="49" fontId="0" fillId="0" borderId="11" xfId="0" applyNumberFormat="1" applyBorder="1" applyAlignment="1">
      <alignment horizontal="left"/>
    </xf>
    <xf numFmtId="0" fontId="2" fillId="9" borderId="0" xfId="0" applyFont="1" applyFill="1" applyBorder="1" applyAlignment="1">
      <alignment horizontal="left"/>
    </xf>
    <xf numFmtId="0" fontId="2" fillId="0" borderId="0" xfId="0" applyFont="1" applyFill="1" applyBorder="1" applyAlignment="1">
      <alignment horizontal="left"/>
    </xf>
    <xf numFmtId="0" fontId="0" fillId="0" borderId="0" xfId="0" applyBorder="1"/>
    <xf numFmtId="0" fontId="0" fillId="0" borderId="7" xfId="0" applyBorder="1"/>
    <xf numFmtId="0" fontId="0" fillId="0" borderId="0" xfId="0" applyFill="1" applyBorder="1"/>
    <xf numFmtId="0" fontId="0" fillId="0" borderId="10" xfId="0" applyBorder="1"/>
    <xf numFmtId="0" fontId="0" fillId="0" borderId="17" xfId="0" applyBorder="1"/>
    <xf numFmtId="0" fontId="0" fillId="3" borderId="21" xfId="0" applyFont="1" applyFill="1" applyBorder="1" applyAlignment="1">
      <alignment horizontal="left" vertical="center" wrapText="1"/>
    </xf>
    <xf numFmtId="0" fontId="0" fillId="3" borderId="20" xfId="0" applyFont="1" applyFill="1" applyBorder="1" applyAlignment="1">
      <alignment horizontal="left" vertical="center" wrapText="1"/>
    </xf>
    <xf numFmtId="0" fontId="0" fillId="3" borderId="19" xfId="0" applyFont="1" applyFill="1" applyBorder="1" applyAlignment="1">
      <alignment horizontal="left" vertical="center" wrapText="1"/>
    </xf>
    <xf numFmtId="0" fontId="0" fillId="3" borderId="29" xfId="0" applyFont="1" applyFill="1" applyBorder="1" applyAlignment="1">
      <alignment horizontal="left" vertical="center" wrapText="1"/>
    </xf>
    <xf numFmtId="0" fontId="0" fillId="0" borderId="14" xfId="0" applyBorder="1" applyAlignment="1">
      <alignment horizontal="left" vertical="center"/>
    </xf>
    <xf numFmtId="0" fontId="0" fillId="0" borderId="16" xfId="0" applyBorder="1" applyAlignment="1">
      <alignment horizontal="left" vertical="center"/>
    </xf>
    <xf numFmtId="0" fontId="0" fillId="0" borderId="12" xfId="0" applyBorder="1"/>
    <xf numFmtId="0" fontId="0" fillId="6" borderId="0" xfId="0" applyFill="1" applyBorder="1"/>
    <xf numFmtId="0" fontId="0" fillId="3" borderId="55" xfId="0" applyFill="1" applyBorder="1"/>
    <xf numFmtId="0" fontId="0" fillId="3" borderId="28" xfId="0" applyFill="1" applyBorder="1"/>
    <xf numFmtId="0" fontId="0" fillId="7" borderId="72" xfId="0" applyFont="1" applyFill="1" applyBorder="1" applyAlignment="1">
      <alignment horizontal="left" vertical="center" wrapText="1"/>
    </xf>
    <xf numFmtId="0" fontId="0" fillId="7" borderId="81" xfId="0" applyFont="1" applyFill="1" applyBorder="1" applyAlignment="1">
      <alignment horizontal="left" vertical="center" wrapText="1"/>
    </xf>
    <xf numFmtId="0" fontId="0" fillId="7" borderId="82" xfId="0" applyFont="1" applyFill="1" applyBorder="1" applyAlignment="1">
      <alignment horizontal="left" vertical="center" wrapText="1"/>
    </xf>
    <xf numFmtId="0" fontId="0" fillId="7" borderId="54" xfId="0" applyFill="1" applyBorder="1"/>
    <xf numFmtId="9" fontId="3" fillId="7" borderId="78" xfId="0" applyNumberFormat="1" applyFont="1" applyFill="1" applyBorder="1" applyAlignment="1">
      <alignment horizontal="center" vertical="center" wrapText="1"/>
    </xf>
    <xf numFmtId="0" fontId="0" fillId="7" borderId="31" xfId="0" applyFont="1" applyFill="1" applyBorder="1" applyAlignment="1">
      <alignment horizontal="left" vertical="center" wrapText="1"/>
    </xf>
    <xf numFmtId="0" fontId="0" fillId="7" borderId="68" xfId="0" applyFill="1" applyBorder="1"/>
    <xf numFmtId="0" fontId="3" fillId="7" borderId="72" xfId="0" applyFont="1" applyFill="1" applyBorder="1" applyAlignment="1">
      <alignment horizontal="center" vertical="center" wrapText="1"/>
    </xf>
    <xf numFmtId="0" fontId="0" fillId="7" borderId="28" xfId="0" applyFill="1" applyBorder="1"/>
    <xf numFmtId="0" fontId="0" fillId="3" borderId="54" xfId="0" applyFill="1" applyBorder="1"/>
    <xf numFmtId="0" fontId="0" fillId="3" borderId="67" xfId="0" applyFont="1" applyFill="1" applyBorder="1" applyAlignment="1">
      <alignment horizontal="left" vertical="center" wrapText="1"/>
    </xf>
    <xf numFmtId="9" fontId="3" fillId="3" borderId="66" xfId="0" applyNumberFormat="1" applyFont="1" applyFill="1" applyBorder="1" applyAlignment="1">
      <alignment horizontal="center" vertical="center" wrapText="1"/>
    </xf>
    <xf numFmtId="0" fontId="0" fillId="7" borderId="71" xfId="0" applyFill="1" applyBorder="1" applyAlignment="1">
      <alignment horizontal="left" vertical="top"/>
    </xf>
    <xf numFmtId="0" fontId="0" fillId="3" borderId="62" xfId="0" applyFont="1" applyFill="1" applyBorder="1" applyAlignment="1">
      <alignment horizontal="left" vertical="center" wrapText="1"/>
    </xf>
    <xf numFmtId="0" fontId="0" fillId="3" borderId="76" xfId="0" applyFont="1" applyFill="1" applyBorder="1" applyAlignment="1">
      <alignment horizontal="left" vertical="center" wrapText="1"/>
    </xf>
    <xf numFmtId="0" fontId="0" fillId="3" borderId="84" xfId="0" applyFont="1" applyFill="1" applyBorder="1" applyAlignment="1">
      <alignment horizontal="left" vertical="center" wrapText="1"/>
    </xf>
    <xf numFmtId="9" fontId="3" fillId="3" borderId="74" xfId="0" applyNumberFormat="1" applyFont="1" applyFill="1" applyBorder="1" applyAlignment="1">
      <alignment horizontal="center" vertical="center" wrapText="1"/>
    </xf>
    <xf numFmtId="9" fontId="3" fillId="3" borderId="62" xfId="0" applyNumberFormat="1" applyFont="1" applyFill="1" applyBorder="1" applyAlignment="1">
      <alignment horizontal="center" vertical="center" wrapText="1"/>
    </xf>
    <xf numFmtId="0" fontId="0" fillId="7" borderId="71" xfId="0" applyFill="1" applyBorder="1"/>
    <xf numFmtId="0" fontId="0" fillId="2" borderId="28" xfId="0" applyFill="1" applyBorder="1"/>
    <xf numFmtId="0" fontId="0" fillId="3" borderId="92" xfId="0" applyFont="1" applyFill="1" applyBorder="1" applyAlignment="1">
      <alignment horizontal="left" vertical="center" wrapText="1"/>
    </xf>
    <xf numFmtId="0" fontId="0" fillId="7" borderId="72" xfId="0" applyFont="1" applyFill="1" applyBorder="1" applyAlignment="1">
      <alignment horizontal="left" vertical="center"/>
    </xf>
    <xf numFmtId="0" fontId="0" fillId="7" borderId="95" xfId="0" applyFont="1" applyFill="1" applyBorder="1" applyAlignment="1">
      <alignment horizontal="left" vertical="center" wrapText="1"/>
    </xf>
    <xf numFmtId="0" fontId="0" fillId="7" borderId="19" xfId="0" applyFont="1" applyFill="1" applyBorder="1" applyAlignment="1">
      <alignment horizontal="left" vertical="center" wrapText="1"/>
    </xf>
    <xf numFmtId="0" fontId="0" fillId="7" borderId="20" xfId="0" applyFont="1" applyFill="1" applyBorder="1" applyAlignment="1">
      <alignment horizontal="left" vertical="center" wrapText="1"/>
    </xf>
    <xf numFmtId="9" fontId="3" fillId="7" borderId="2" xfId="0" applyNumberFormat="1" applyFont="1" applyFill="1" applyBorder="1" applyAlignment="1">
      <alignment horizontal="center" vertical="center" wrapText="1"/>
    </xf>
    <xf numFmtId="0" fontId="0" fillId="7" borderId="25" xfId="0" applyFont="1" applyFill="1" applyBorder="1" applyAlignment="1">
      <alignment horizontal="left" vertical="center" wrapText="1"/>
    </xf>
    <xf numFmtId="0" fontId="3" fillId="7" borderId="25" xfId="0" applyFont="1" applyFill="1" applyBorder="1" applyAlignment="1">
      <alignment horizontal="center" vertical="center" wrapText="1"/>
    </xf>
    <xf numFmtId="0" fontId="0" fillId="3" borderId="25" xfId="0" applyFont="1" applyFill="1" applyBorder="1" applyAlignment="1">
      <alignment horizontal="left" vertical="center" wrapText="1"/>
    </xf>
    <xf numFmtId="0" fontId="0" fillId="3" borderId="19" xfId="0" applyFont="1" applyFill="1" applyBorder="1" applyAlignment="1">
      <alignment horizontal="left" vertical="center"/>
    </xf>
    <xf numFmtId="9" fontId="3" fillId="3" borderId="67"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3" fontId="13" fillId="7" borderId="86" xfId="0" applyNumberFormat="1" applyFont="1" applyFill="1" applyBorder="1" applyAlignment="1">
      <alignment horizontal="center" vertical="center" wrapText="1"/>
    </xf>
    <xf numFmtId="3" fontId="13" fillId="7" borderId="81" xfId="0" applyNumberFormat="1" applyFont="1" applyFill="1" applyBorder="1" applyAlignment="1">
      <alignment horizontal="center" vertical="center" wrapText="1"/>
    </xf>
    <xf numFmtId="0" fontId="13" fillId="7" borderId="72" xfId="0" applyFont="1" applyFill="1" applyBorder="1" applyAlignment="1">
      <alignment horizontal="center" vertical="center" wrapText="1"/>
    </xf>
    <xf numFmtId="3" fontId="13" fillId="7" borderId="78" xfId="0" applyNumberFormat="1" applyFont="1" applyFill="1" applyBorder="1" applyAlignment="1">
      <alignment horizontal="center" vertical="center" wrapText="1"/>
    </xf>
    <xf numFmtId="0" fontId="13" fillId="7" borderId="81" xfId="0" applyFont="1" applyFill="1" applyBorder="1" applyAlignment="1">
      <alignment horizontal="left" vertical="center" wrapText="1"/>
    </xf>
    <xf numFmtId="3" fontId="13" fillId="7" borderId="93" xfId="0" applyNumberFormat="1" applyFont="1" applyFill="1" applyBorder="1" applyAlignment="1">
      <alignment horizontal="center" vertical="center" wrapText="1"/>
    </xf>
    <xf numFmtId="0" fontId="13" fillId="7" borderId="78" xfId="0" applyFont="1" applyFill="1" applyBorder="1" applyAlignment="1">
      <alignment horizontal="center" vertical="center" wrapText="1"/>
    </xf>
    <xf numFmtId="0" fontId="13" fillId="7" borderId="98" xfId="0" applyFont="1" applyFill="1" applyBorder="1" applyAlignment="1">
      <alignment horizontal="center" vertical="center" wrapText="1"/>
    </xf>
    <xf numFmtId="0" fontId="13" fillId="3" borderId="87"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0" xfId="0" applyFont="1" applyFill="1" applyBorder="1" applyAlignment="1">
      <alignment horizontal="left" vertical="center" wrapText="1"/>
    </xf>
    <xf numFmtId="3" fontId="13" fillId="3" borderId="39" xfId="0" applyNumberFormat="1" applyFont="1" applyFill="1" applyBorder="1" applyAlignment="1">
      <alignment horizontal="center" vertical="center" wrapText="1"/>
    </xf>
    <xf numFmtId="3" fontId="13" fillId="3" borderId="20" xfId="0" applyNumberFormat="1" applyFont="1" applyFill="1" applyBorder="1" applyAlignment="1">
      <alignment horizontal="center" vertical="center" wrapText="1"/>
    </xf>
    <xf numFmtId="0" fontId="13" fillId="3" borderId="25" xfId="0" applyFont="1" applyFill="1" applyBorder="1" applyAlignment="1">
      <alignment horizontal="center" vertical="center" wrapText="1"/>
    </xf>
    <xf numFmtId="165" fontId="13" fillId="3" borderId="38" xfId="0" applyNumberFormat="1" applyFont="1" applyFill="1" applyBorder="1" applyAlignment="1">
      <alignment horizontal="center" vertical="center" wrapText="1"/>
    </xf>
    <xf numFmtId="3" fontId="13" fillId="3" borderId="2" xfId="0" applyNumberFormat="1"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7" borderId="30" xfId="0" applyFont="1" applyFill="1" applyBorder="1" applyAlignment="1">
      <alignment horizontal="center" vertical="center" wrapText="1"/>
    </xf>
    <xf numFmtId="165" fontId="13" fillId="7" borderId="57" xfId="0" applyNumberFormat="1" applyFont="1" applyFill="1" applyBorder="1" applyAlignment="1">
      <alignment horizontal="center" vertical="center" wrapText="1"/>
    </xf>
    <xf numFmtId="0" fontId="13" fillId="7" borderId="60" xfId="0" applyFont="1" applyFill="1" applyBorder="1" applyAlignment="1">
      <alignment horizontal="left" vertical="center" wrapText="1"/>
    </xf>
    <xf numFmtId="0" fontId="13" fillId="7" borderId="86" xfId="0" applyFont="1" applyFill="1" applyBorder="1" applyAlignment="1">
      <alignment horizontal="center" vertical="center" wrapText="1"/>
    </xf>
    <xf numFmtId="0" fontId="13" fillId="7" borderId="81" xfId="0" applyFont="1" applyFill="1" applyBorder="1" applyAlignment="1">
      <alignment horizontal="center" vertical="center" wrapText="1"/>
    </xf>
    <xf numFmtId="164" fontId="13" fillId="7" borderId="71" xfId="0" applyNumberFormat="1" applyFont="1" applyFill="1" applyBorder="1" applyAlignment="1">
      <alignment horizontal="center" vertical="center" wrapText="1"/>
    </xf>
    <xf numFmtId="165" fontId="13" fillId="7" borderId="77" xfId="0" applyNumberFormat="1"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92" xfId="0" applyFont="1" applyFill="1" applyBorder="1" applyAlignment="1">
      <alignment horizontal="left" vertical="center" wrapText="1"/>
    </xf>
    <xf numFmtId="3" fontId="13" fillId="3" borderId="68" xfId="0" applyNumberFormat="1" applyFont="1" applyFill="1" applyBorder="1" applyAlignment="1">
      <alignment horizontal="center" vertical="center" wrapText="1"/>
    </xf>
    <xf numFmtId="3" fontId="13" fillId="3" borderId="92" xfId="0" applyNumberFormat="1" applyFont="1" applyFill="1" applyBorder="1" applyAlignment="1">
      <alignment horizontal="center" vertical="center" wrapText="1"/>
    </xf>
    <xf numFmtId="3" fontId="13" fillId="3" borderId="66" xfId="0" applyNumberFormat="1" applyFont="1" applyFill="1" applyBorder="1" applyAlignment="1">
      <alignment horizontal="center" vertical="center" wrapText="1"/>
    </xf>
    <xf numFmtId="0" fontId="13" fillId="3" borderId="100" xfId="0" applyFont="1" applyFill="1" applyBorder="1" applyAlignment="1">
      <alignment horizontal="center" vertical="center" wrapText="1"/>
    </xf>
    <xf numFmtId="0" fontId="13" fillId="7" borderId="78" xfId="0" applyFont="1" applyFill="1" applyBorder="1" applyAlignment="1">
      <alignment horizontal="center" vertical="center"/>
    </xf>
    <xf numFmtId="0" fontId="13" fillId="7" borderId="98"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21" xfId="0" applyFont="1" applyFill="1" applyBorder="1" applyAlignment="1">
      <alignment horizontal="left" vertical="center" wrapText="1"/>
    </xf>
    <xf numFmtId="0" fontId="13" fillId="7" borderId="25" xfId="0" applyFont="1" applyFill="1" applyBorder="1" applyAlignment="1">
      <alignment horizontal="center" vertical="center" wrapText="1"/>
    </xf>
    <xf numFmtId="3" fontId="13" fillId="7" borderId="2" xfId="0" applyNumberFormat="1" applyFont="1" applyFill="1" applyBorder="1" applyAlignment="1">
      <alignment horizontal="center" vertical="center" wrapText="1"/>
    </xf>
    <xf numFmtId="3" fontId="13" fillId="7" borderId="20" xfId="0" applyNumberFormat="1" applyFont="1" applyFill="1" applyBorder="1" applyAlignment="1">
      <alignment horizontal="center" vertical="center" wrapText="1"/>
    </xf>
    <xf numFmtId="0" fontId="13" fillId="7" borderId="6" xfId="0" applyFont="1" applyFill="1" applyBorder="1" applyAlignment="1">
      <alignment horizontal="center" vertical="center"/>
    </xf>
    <xf numFmtId="0" fontId="13" fillId="7" borderId="20" xfId="0" applyFont="1" applyFill="1" applyBorder="1" applyAlignment="1">
      <alignment horizontal="left" vertical="center" wrapText="1"/>
    </xf>
    <xf numFmtId="0" fontId="13" fillId="3" borderId="39" xfId="0" applyFont="1" applyFill="1" applyBorder="1" applyAlignment="1">
      <alignment horizontal="center" vertical="center" wrapText="1"/>
    </xf>
    <xf numFmtId="3" fontId="13" fillId="3" borderId="3" xfId="0" applyNumberFormat="1" applyFont="1" applyFill="1" applyBorder="1" applyAlignment="1">
      <alignment horizontal="center" vertical="center" wrapText="1"/>
    </xf>
    <xf numFmtId="3" fontId="13" fillId="3" borderId="21" xfId="0" applyNumberFormat="1" applyFont="1" applyFill="1" applyBorder="1" applyAlignment="1">
      <alignment horizontal="center" vertical="center" wrapText="1"/>
    </xf>
    <xf numFmtId="0" fontId="13" fillId="3" borderId="2" xfId="0" applyFont="1" applyFill="1" applyBorder="1" applyAlignment="1">
      <alignment horizontal="center" vertical="center"/>
    </xf>
    <xf numFmtId="0" fontId="13" fillId="3" borderId="41" xfId="0" applyFont="1" applyFill="1" applyBorder="1" applyAlignment="1">
      <alignment horizontal="center" vertical="center"/>
    </xf>
    <xf numFmtId="0" fontId="13" fillId="7" borderId="39" xfId="0" applyFont="1" applyFill="1" applyBorder="1" applyAlignment="1">
      <alignment horizontal="center" vertical="center" wrapText="1"/>
    </xf>
    <xf numFmtId="0" fontId="13" fillId="7" borderId="20"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41" xfId="0" applyFont="1" applyFill="1" applyBorder="1" applyAlignment="1">
      <alignment horizontal="center" vertical="center" wrapText="1"/>
    </xf>
    <xf numFmtId="0" fontId="13" fillId="3" borderId="89" xfId="0" applyFont="1" applyFill="1" applyBorder="1" applyAlignment="1">
      <alignment horizontal="center" vertical="center" wrapText="1"/>
    </xf>
    <xf numFmtId="0" fontId="13" fillId="3" borderId="68" xfId="0" applyFont="1" applyFill="1" applyBorder="1" applyAlignment="1">
      <alignment horizontal="center" vertical="center" wrapText="1"/>
    </xf>
    <xf numFmtId="0" fontId="13" fillId="3" borderId="67" xfId="0" applyFont="1" applyFill="1" applyBorder="1" applyAlignment="1">
      <alignment horizontal="center" vertical="center" wrapText="1"/>
    </xf>
    <xf numFmtId="0" fontId="13" fillId="3" borderId="66" xfId="0" applyFont="1" applyFill="1" applyBorder="1" applyAlignment="1">
      <alignment horizontal="center" vertical="center" wrapText="1"/>
    </xf>
    <xf numFmtId="0" fontId="13" fillId="7" borderId="60" xfId="0" applyFont="1" applyFill="1" applyBorder="1" applyAlignment="1">
      <alignment horizontal="center" vertical="center" wrapText="1"/>
    </xf>
    <xf numFmtId="0" fontId="13" fillId="3" borderId="76" xfId="0" applyFont="1" applyFill="1" applyBorder="1" applyAlignment="1">
      <alignment horizontal="center" vertical="center" wrapText="1"/>
    </xf>
    <xf numFmtId="0" fontId="13" fillId="3" borderId="76" xfId="0" applyFont="1" applyFill="1" applyBorder="1" applyAlignment="1">
      <alignment horizontal="left" vertical="center" wrapText="1"/>
    </xf>
    <xf numFmtId="0" fontId="13" fillId="3" borderId="55" xfId="0" applyFont="1" applyFill="1" applyBorder="1" applyAlignment="1">
      <alignment horizontal="center" vertical="center" wrapText="1"/>
    </xf>
    <xf numFmtId="3" fontId="13" fillId="3" borderId="76" xfId="0" applyNumberFormat="1" applyFont="1" applyFill="1" applyBorder="1" applyAlignment="1">
      <alignment horizontal="center" vertical="center" wrapText="1"/>
    </xf>
    <xf numFmtId="0" fontId="13" fillId="3" borderId="62" xfId="0" applyFont="1" applyFill="1" applyBorder="1" applyAlignment="1">
      <alignment horizontal="center" vertical="center" wrapText="1"/>
    </xf>
    <xf numFmtId="165" fontId="13" fillId="3" borderId="73" xfId="0" applyNumberFormat="1" applyFont="1" applyFill="1" applyBorder="1" applyAlignment="1">
      <alignment horizontal="center" vertical="center" wrapText="1"/>
    </xf>
    <xf numFmtId="3" fontId="13" fillId="3" borderId="74" xfId="0" applyNumberFormat="1" applyFont="1" applyFill="1" applyBorder="1" applyAlignment="1">
      <alignment horizontal="center" vertical="center" wrapText="1"/>
    </xf>
    <xf numFmtId="0" fontId="13" fillId="3" borderId="74" xfId="0" applyFont="1" applyFill="1" applyBorder="1" applyAlignment="1">
      <alignment horizontal="center" vertical="center" wrapText="1"/>
    </xf>
    <xf numFmtId="0" fontId="13" fillId="3" borderId="99" xfId="0" applyFont="1" applyFill="1" applyBorder="1" applyAlignment="1">
      <alignment horizontal="center" vertical="center" wrapText="1"/>
    </xf>
    <xf numFmtId="0" fontId="12" fillId="17" borderId="66" xfId="0" applyFont="1" applyFill="1" applyBorder="1" applyAlignment="1">
      <alignment horizontal="center" vertical="center" wrapText="1"/>
    </xf>
    <xf numFmtId="0" fontId="13" fillId="28" borderId="52" xfId="0" applyFont="1" applyFill="1" applyBorder="1" applyAlignment="1">
      <alignment horizontal="left" vertical="center" wrapText="1"/>
    </xf>
    <xf numFmtId="0" fontId="10" fillId="24" borderId="69" xfId="0" applyFont="1" applyFill="1" applyBorder="1" applyAlignment="1">
      <alignment horizontal="center" vertical="center" wrapText="1"/>
    </xf>
    <xf numFmtId="0" fontId="10" fillId="23" borderId="22" xfId="0" applyFont="1" applyFill="1" applyBorder="1" applyAlignment="1">
      <alignment horizontal="center" vertical="center" wrapText="1"/>
    </xf>
    <xf numFmtId="0" fontId="10" fillId="24" borderId="51" xfId="0" applyFont="1" applyFill="1" applyBorder="1" applyAlignment="1">
      <alignment horizontal="center" vertical="center" wrapText="1"/>
    </xf>
    <xf numFmtId="0" fontId="10" fillId="23" borderId="52" xfId="0" applyFont="1" applyFill="1" applyBorder="1" applyAlignment="1">
      <alignment horizontal="center" vertical="center" wrapText="1"/>
    </xf>
    <xf numFmtId="0" fontId="21" fillId="0" borderId="0" xfId="0" applyFont="1" applyBorder="1" applyAlignment="1">
      <alignment horizontal="center"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vertical="center" wrapText="1"/>
    </xf>
    <xf numFmtId="0" fontId="21" fillId="0" borderId="0" xfId="0" applyFont="1" applyAlignment="1">
      <alignment horizontal="center" vertical="center" wrapText="1"/>
    </xf>
    <xf numFmtId="0" fontId="21" fillId="26" borderId="52" xfId="0" applyFont="1" applyFill="1" applyBorder="1" applyAlignment="1">
      <alignment horizontal="center" vertical="center" wrapText="1"/>
    </xf>
    <xf numFmtId="0" fontId="13" fillId="25" borderId="52" xfId="0" applyFont="1" applyFill="1" applyBorder="1" applyAlignment="1">
      <alignment horizontal="left" vertical="center" wrapText="1"/>
    </xf>
    <xf numFmtId="0" fontId="0" fillId="0" borderId="62" xfId="0" applyBorder="1" applyAlignment="1">
      <alignment horizontal="center" vertical="center" wrapText="1"/>
    </xf>
    <xf numFmtId="0" fontId="27" fillId="2" borderId="52" xfId="0" applyFont="1" applyFill="1" applyBorder="1" applyAlignment="1">
      <alignment horizontal="center" vertical="center" wrapText="1"/>
    </xf>
    <xf numFmtId="0" fontId="28" fillId="2" borderId="62" xfId="0" applyFont="1" applyFill="1" applyBorder="1"/>
    <xf numFmtId="0" fontId="28" fillId="2" borderId="52" xfId="0" applyFont="1" applyFill="1" applyBorder="1"/>
    <xf numFmtId="0" fontId="12" fillId="4" borderId="28" xfId="0" applyFont="1" applyFill="1" applyBorder="1" applyAlignment="1">
      <alignment horizontal="center" vertical="center" wrapText="1"/>
    </xf>
    <xf numFmtId="0" fontId="12" fillId="11" borderId="58" xfId="0" applyFont="1" applyFill="1" applyBorder="1" applyAlignment="1">
      <alignment horizontal="center" vertical="center" wrapText="1"/>
    </xf>
    <xf numFmtId="0" fontId="25" fillId="11" borderId="68" xfId="0" applyFont="1" applyFill="1" applyBorder="1" applyAlignment="1">
      <alignment horizontal="center" vertical="center" wrapText="1"/>
    </xf>
    <xf numFmtId="0" fontId="25" fillId="11" borderId="83" xfId="0" applyFont="1" applyFill="1" applyBorder="1" applyAlignment="1">
      <alignment horizontal="center" vertical="center" wrapText="1"/>
    </xf>
    <xf numFmtId="0" fontId="25" fillId="11" borderId="66" xfId="0" applyFont="1" applyFill="1" applyBorder="1" applyAlignment="1">
      <alignment horizontal="center" vertical="center" wrapText="1"/>
    </xf>
    <xf numFmtId="0" fontId="12" fillId="17" borderId="100" xfId="0" applyFont="1" applyFill="1" applyBorder="1" applyAlignment="1">
      <alignment horizontal="center" vertical="center" wrapText="1"/>
    </xf>
    <xf numFmtId="0" fontId="4" fillId="21" borderId="83" xfId="0" applyFont="1" applyFill="1" applyBorder="1" applyAlignment="1">
      <alignment horizontal="center" vertical="center" wrapText="1"/>
    </xf>
    <xf numFmtId="0" fontId="0" fillId="0" borderId="52" xfId="0" applyBorder="1" applyAlignment="1">
      <alignment horizontal="center" vertical="center" wrapText="1"/>
    </xf>
    <xf numFmtId="0" fontId="25" fillId="11" borderId="116" xfId="0" applyFont="1" applyFill="1" applyBorder="1" applyAlignment="1">
      <alignment horizontal="center" vertical="center" wrapText="1"/>
    </xf>
    <xf numFmtId="0" fontId="12" fillId="11" borderId="116" xfId="0" applyFont="1" applyFill="1" applyBorder="1" applyAlignment="1">
      <alignment horizontal="center" vertical="center" wrapText="1"/>
    </xf>
    <xf numFmtId="4" fontId="13" fillId="3" borderId="46" xfId="0" applyNumberFormat="1" applyFont="1" applyFill="1" applyBorder="1" applyAlignment="1">
      <alignment horizontal="center" vertical="center" wrapText="1"/>
    </xf>
    <xf numFmtId="4" fontId="13" fillId="7" borderId="119" xfId="0" applyNumberFormat="1" applyFont="1" applyFill="1" applyBorder="1" applyAlignment="1">
      <alignment horizontal="center" vertical="center" wrapText="1"/>
    </xf>
    <xf numFmtId="4" fontId="13" fillId="3" borderId="116" xfId="0" applyNumberFormat="1" applyFont="1" applyFill="1" applyBorder="1" applyAlignment="1">
      <alignment horizontal="center" vertical="center" wrapText="1"/>
    </xf>
    <xf numFmtId="4" fontId="13" fillId="3" borderId="120" xfId="0" applyNumberFormat="1" applyFont="1" applyFill="1" applyBorder="1" applyAlignment="1">
      <alignment horizontal="center" vertical="center" wrapText="1"/>
    </xf>
    <xf numFmtId="4" fontId="13" fillId="7" borderId="121" xfId="0" applyNumberFormat="1" applyFont="1" applyFill="1" applyBorder="1" applyAlignment="1">
      <alignment horizontal="center" vertical="center" wrapText="1"/>
    </xf>
    <xf numFmtId="0" fontId="12" fillId="17" borderId="65" xfId="0" applyFont="1" applyFill="1" applyBorder="1" applyAlignment="1">
      <alignment horizontal="center" vertical="center" wrapText="1"/>
    </xf>
    <xf numFmtId="0" fontId="12" fillId="4" borderId="60" xfId="0" applyFont="1" applyFill="1" applyBorder="1" applyAlignment="1">
      <alignment horizontal="center" vertical="center" wrapText="1"/>
    </xf>
    <xf numFmtId="0" fontId="12" fillId="13" borderId="94" xfId="0" applyFont="1" applyFill="1" applyBorder="1" applyAlignment="1">
      <alignment horizontal="center" vertical="center" wrapText="1"/>
    </xf>
    <xf numFmtId="0" fontId="12" fillId="13" borderId="60" xfId="0" applyFont="1" applyFill="1" applyBorder="1" applyAlignment="1">
      <alignment horizontal="center" vertical="center" wrapText="1"/>
    </xf>
    <xf numFmtId="0" fontId="12" fillId="13" borderId="30" xfId="0" applyFont="1" applyFill="1" applyBorder="1" applyAlignment="1">
      <alignment horizontal="center" vertical="center" wrapText="1"/>
    </xf>
    <xf numFmtId="0" fontId="12" fillId="22" borderId="28" xfId="0" applyFont="1" applyFill="1" applyBorder="1" applyAlignment="1">
      <alignment horizontal="center" vertical="center" wrapText="1"/>
    </xf>
    <xf numFmtId="0" fontId="12" fillId="22" borderId="66" xfId="0" applyFont="1" applyFill="1" applyBorder="1" applyAlignment="1">
      <alignment horizontal="center" vertical="center" wrapText="1"/>
    </xf>
    <xf numFmtId="0" fontId="0" fillId="3" borderId="3" xfId="0" applyFont="1" applyFill="1" applyBorder="1" applyAlignment="1">
      <alignment horizontal="left" vertical="center"/>
    </xf>
    <xf numFmtId="0" fontId="0" fillId="7" borderId="28" xfId="0" applyFont="1" applyFill="1" applyBorder="1" applyAlignment="1">
      <alignment horizontal="left" vertical="center" wrapText="1"/>
    </xf>
    <xf numFmtId="0" fontId="0" fillId="7" borderId="71"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7" borderId="3" xfId="0" applyFont="1" applyFill="1" applyBorder="1" applyAlignment="1">
      <alignment horizontal="left" vertical="center" wrapText="1"/>
    </xf>
    <xf numFmtId="0" fontId="0" fillId="3" borderId="55" xfId="0" applyFont="1" applyFill="1" applyBorder="1" applyAlignment="1">
      <alignment horizontal="left" vertical="center" wrapText="1"/>
    </xf>
    <xf numFmtId="0" fontId="0" fillId="3" borderId="2" xfId="0" applyFont="1" applyFill="1" applyBorder="1" applyAlignment="1">
      <alignment horizontal="left" vertical="center"/>
    </xf>
    <xf numFmtId="0" fontId="0" fillId="7" borderId="59" xfId="0" applyFont="1" applyFill="1" applyBorder="1" applyAlignment="1">
      <alignment horizontal="left" vertical="center" wrapText="1"/>
    </xf>
    <xf numFmtId="0" fontId="0" fillId="7" borderId="78" xfId="0" applyFont="1" applyFill="1" applyBorder="1" applyAlignment="1">
      <alignment horizontal="left" vertical="center" wrapText="1"/>
    </xf>
    <xf numFmtId="0" fontId="0" fillId="3" borderId="2" xfId="0" applyFont="1" applyFill="1" applyBorder="1" applyAlignment="1">
      <alignment horizontal="left" vertical="center" wrapText="1"/>
    </xf>
    <xf numFmtId="0" fontId="0" fillId="7" borderId="2" xfId="0" applyFont="1" applyFill="1" applyBorder="1" applyAlignment="1">
      <alignment horizontal="left" vertical="center" wrapText="1"/>
    </xf>
    <xf numFmtId="0" fontId="0" fillId="3" borderId="74" xfId="0" applyFont="1" applyFill="1" applyBorder="1" applyAlignment="1">
      <alignment horizontal="left" vertical="center" wrapText="1"/>
    </xf>
    <xf numFmtId="0" fontId="0" fillId="3" borderId="117" xfId="0" applyFont="1" applyFill="1" applyBorder="1" applyAlignment="1">
      <alignment horizontal="left" vertical="center" wrapText="1"/>
    </xf>
    <xf numFmtId="0" fontId="0" fillId="7" borderId="130" xfId="0" applyFont="1" applyFill="1" applyBorder="1" applyAlignment="1">
      <alignment horizontal="left" vertical="center" wrapText="1"/>
    </xf>
    <xf numFmtId="0" fontId="0" fillId="7" borderId="131" xfId="0" applyFont="1" applyFill="1" applyBorder="1" applyAlignment="1">
      <alignment horizontal="left" vertical="center" wrapText="1"/>
    </xf>
    <xf numFmtId="0" fontId="0" fillId="7" borderId="106" xfId="0" applyFont="1" applyFill="1" applyBorder="1" applyAlignment="1">
      <alignment horizontal="left" vertical="center" wrapText="1"/>
    </xf>
    <xf numFmtId="0" fontId="0" fillId="3" borderId="110" xfId="0" applyFont="1" applyFill="1" applyBorder="1" applyAlignment="1">
      <alignment horizontal="left" vertical="center" wrapText="1"/>
    </xf>
    <xf numFmtId="0" fontId="0" fillId="7" borderId="79" xfId="0" applyFont="1" applyFill="1" applyBorder="1" applyAlignment="1">
      <alignment horizontal="left" vertical="center" wrapText="1"/>
    </xf>
    <xf numFmtId="0" fontId="0" fillId="3" borderId="42" xfId="0" applyFont="1" applyFill="1" applyBorder="1" applyAlignment="1">
      <alignment horizontal="left" vertical="center"/>
    </xf>
    <xf numFmtId="0" fontId="0" fillId="7" borderId="132" xfId="0" applyFont="1" applyFill="1" applyBorder="1" applyAlignment="1">
      <alignment horizontal="left" vertical="center" wrapText="1"/>
    </xf>
    <xf numFmtId="0" fontId="0" fillId="3" borderId="42" xfId="0" applyFont="1" applyFill="1" applyBorder="1" applyAlignment="1">
      <alignment horizontal="left" vertical="center" wrapText="1"/>
    </xf>
    <xf numFmtId="0" fontId="0" fillId="7" borderId="42" xfId="0" applyFont="1" applyFill="1" applyBorder="1" applyAlignment="1">
      <alignment horizontal="left" vertical="center" wrapText="1"/>
    </xf>
    <xf numFmtId="0" fontId="0" fillId="3" borderId="75" xfId="0" applyFont="1" applyFill="1" applyBorder="1" applyAlignment="1">
      <alignment horizontal="left" vertical="center" wrapText="1"/>
    </xf>
    <xf numFmtId="0" fontId="0" fillId="3" borderId="101" xfId="0" applyFont="1" applyFill="1" applyBorder="1" applyAlignment="1">
      <alignment horizontal="left" vertical="center" wrapText="1"/>
    </xf>
    <xf numFmtId="0" fontId="12" fillId="22" borderId="100" xfId="0" applyFont="1" applyFill="1" applyBorder="1" applyAlignment="1">
      <alignment horizontal="center" vertical="center" wrapText="1"/>
    </xf>
    <xf numFmtId="0" fontId="0" fillId="3" borderId="41" xfId="0" applyFont="1" applyFill="1" applyBorder="1" applyAlignment="1">
      <alignment horizontal="left" vertical="center"/>
    </xf>
    <xf numFmtId="0" fontId="0" fillId="7" borderId="61" xfId="0" applyFont="1" applyFill="1" applyBorder="1" applyAlignment="1">
      <alignment horizontal="left" vertical="center" wrapText="1"/>
    </xf>
    <xf numFmtId="0" fontId="0" fillId="7" borderId="98" xfId="0" applyFont="1" applyFill="1" applyBorder="1" applyAlignment="1">
      <alignment horizontal="left" vertical="center" wrapText="1"/>
    </xf>
    <xf numFmtId="0" fontId="0" fillId="3" borderId="41" xfId="0" applyFont="1" applyFill="1" applyBorder="1" applyAlignment="1">
      <alignment horizontal="left" vertical="center" wrapText="1"/>
    </xf>
    <xf numFmtId="0" fontId="0" fillId="7" borderId="41" xfId="0" applyFont="1" applyFill="1" applyBorder="1" applyAlignment="1">
      <alignment horizontal="left" vertical="center" wrapText="1"/>
    </xf>
    <xf numFmtId="0" fontId="0" fillId="3" borderId="99" xfId="0" applyFont="1" applyFill="1" applyBorder="1" applyAlignment="1">
      <alignment horizontal="left" vertical="center" wrapText="1"/>
    </xf>
    <xf numFmtId="0" fontId="4" fillId="21" borderId="68" xfId="0" applyFont="1" applyFill="1" applyBorder="1" applyAlignment="1">
      <alignment horizontal="center" vertical="center" wrapText="1"/>
    </xf>
    <xf numFmtId="0" fontId="0" fillId="3" borderId="68" xfId="0" applyFont="1" applyFill="1" applyBorder="1" applyAlignment="1">
      <alignment horizontal="left" vertical="center" wrapText="1"/>
    </xf>
    <xf numFmtId="0" fontId="3" fillId="7" borderId="3" xfId="0" applyFont="1" applyFill="1" applyBorder="1" applyAlignment="1">
      <alignment horizontal="left" vertical="center" wrapText="1"/>
    </xf>
    <xf numFmtId="0" fontId="0" fillId="3" borderId="83" xfId="0" applyFont="1" applyFill="1" applyBorder="1" applyAlignment="1">
      <alignment horizontal="left" vertical="center" wrapText="1"/>
    </xf>
    <xf numFmtId="0" fontId="13" fillId="3" borderId="46" xfId="0" applyFont="1" applyFill="1" applyBorder="1" applyAlignment="1">
      <alignment vertical="center" wrapText="1"/>
    </xf>
    <xf numFmtId="0" fontId="13" fillId="7" borderId="119" xfId="0" applyFont="1" applyFill="1" applyBorder="1" applyAlignment="1">
      <alignment vertical="center" wrapText="1"/>
    </xf>
    <xf numFmtId="0" fontId="13" fillId="3" borderId="116" xfId="0" applyFont="1" applyFill="1" applyBorder="1" applyAlignment="1">
      <alignment vertical="center" wrapText="1"/>
    </xf>
    <xf numFmtId="0" fontId="13" fillId="3" borderId="120" xfId="0" applyFont="1" applyFill="1" applyBorder="1" applyAlignment="1">
      <alignment vertical="center" wrapText="1"/>
    </xf>
    <xf numFmtId="0" fontId="13" fillId="7" borderId="46" xfId="0" applyFont="1" applyFill="1" applyBorder="1" applyAlignment="1">
      <alignment vertical="center" wrapText="1"/>
    </xf>
    <xf numFmtId="0" fontId="12" fillId="11" borderId="83" xfId="0" applyFont="1" applyFill="1" applyBorder="1" applyAlignment="1">
      <alignment horizontal="center" vertical="center" wrapText="1"/>
    </xf>
    <xf numFmtId="164" fontId="13" fillId="3" borderId="42" xfId="0" applyNumberFormat="1" applyFont="1" applyFill="1" applyBorder="1" applyAlignment="1">
      <alignment horizontal="center" vertical="center" wrapText="1"/>
    </xf>
    <xf numFmtId="164" fontId="13" fillId="7" borderId="79" xfId="0" applyNumberFormat="1" applyFont="1" applyFill="1" applyBorder="1" applyAlignment="1">
      <alignment horizontal="center" vertical="center" wrapText="1"/>
    </xf>
    <xf numFmtId="164" fontId="13" fillId="3" borderId="83" xfId="0" applyNumberFormat="1" applyFont="1" applyFill="1" applyBorder="1" applyAlignment="1">
      <alignment horizontal="center" vertical="center" wrapText="1"/>
    </xf>
    <xf numFmtId="164" fontId="13" fillId="3" borderId="114" xfId="0" applyNumberFormat="1" applyFont="1" applyFill="1" applyBorder="1" applyAlignment="1">
      <alignment horizontal="center" vertical="center" wrapText="1"/>
    </xf>
    <xf numFmtId="164" fontId="13" fillId="7" borderId="132" xfId="0" applyNumberFormat="1" applyFont="1" applyFill="1" applyBorder="1" applyAlignment="1">
      <alignment horizontal="center" vertical="center" wrapText="1"/>
    </xf>
    <xf numFmtId="164" fontId="13" fillId="3" borderId="75" xfId="0" applyNumberFormat="1" applyFont="1" applyFill="1" applyBorder="1" applyAlignment="1">
      <alignment horizontal="center" vertical="center" wrapText="1"/>
    </xf>
    <xf numFmtId="9" fontId="3" fillId="7" borderId="79" xfId="0" applyNumberFormat="1" applyFont="1" applyFill="1" applyBorder="1" applyAlignment="1">
      <alignment horizontal="center" vertical="center" wrapText="1"/>
    </xf>
    <xf numFmtId="9" fontId="3" fillId="3" borderId="83" xfId="0" applyNumberFormat="1" applyFont="1" applyFill="1" applyBorder="1" applyAlignment="1">
      <alignment horizontal="center" vertical="center" wrapText="1"/>
    </xf>
    <xf numFmtId="9" fontId="3" fillId="7" borderId="140" xfId="0" applyNumberFormat="1" applyFont="1" applyFill="1" applyBorder="1" applyAlignment="1">
      <alignment horizontal="center" vertical="center" wrapText="1"/>
    </xf>
    <xf numFmtId="9" fontId="3" fillId="3" borderId="42" xfId="0" applyNumberFormat="1" applyFont="1" applyFill="1" applyBorder="1" applyAlignment="1">
      <alignment horizontal="center" vertical="center" wrapText="1"/>
    </xf>
    <xf numFmtId="9" fontId="3" fillId="7" borderId="42" xfId="0" applyNumberFormat="1" applyFont="1" applyFill="1" applyBorder="1" applyAlignment="1">
      <alignment horizontal="center" vertical="center" wrapText="1"/>
    </xf>
    <xf numFmtId="9" fontId="3" fillId="3" borderId="75" xfId="0" applyNumberFormat="1" applyFont="1" applyFill="1" applyBorder="1" applyAlignment="1">
      <alignment horizontal="center" vertical="center" wrapText="1"/>
    </xf>
    <xf numFmtId="0" fontId="0" fillId="0" borderId="15" xfId="0" applyFill="1" applyBorder="1"/>
    <xf numFmtId="0" fontId="0" fillId="0" borderId="15"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5" xfId="0" applyFill="1" applyBorder="1" applyAlignment="1">
      <alignment horizontal="left" vertical="top"/>
    </xf>
    <xf numFmtId="0" fontId="0" fillId="0" borderId="0" xfId="0" applyFill="1" applyBorder="1" applyAlignment="1">
      <alignment horizontal="left" vertical="top"/>
    </xf>
    <xf numFmtId="0" fontId="28" fillId="0" borderId="15" xfId="0" applyFont="1" applyFill="1" applyBorder="1"/>
    <xf numFmtId="0" fontId="28" fillId="0" borderId="0" xfId="0" applyFont="1" applyFill="1" applyBorder="1"/>
    <xf numFmtId="0" fontId="3" fillId="7" borderId="81" xfId="0" applyFont="1" applyFill="1" applyBorder="1" applyAlignment="1">
      <alignment vertical="center" wrapText="1"/>
    </xf>
    <xf numFmtId="0" fontId="3" fillId="3" borderId="3" xfId="0" applyFont="1" applyFill="1" applyBorder="1" applyAlignment="1">
      <alignment vertical="center" wrapText="1"/>
    </xf>
    <xf numFmtId="0" fontId="3" fillId="3" borderId="20" xfId="0" applyFont="1" applyFill="1" applyBorder="1" applyAlignment="1">
      <alignment vertical="center" wrapText="1"/>
    </xf>
    <xf numFmtId="0" fontId="3" fillId="3" borderId="25" xfId="0" applyFont="1" applyFill="1" applyBorder="1" applyAlignment="1">
      <alignment vertical="center" wrapText="1"/>
    </xf>
    <xf numFmtId="0" fontId="3" fillId="3" borderId="87" xfId="0" applyFont="1" applyFill="1" applyBorder="1" applyAlignment="1">
      <alignment vertical="center" wrapText="1"/>
    </xf>
    <xf numFmtId="0" fontId="3" fillId="7" borderId="71" xfId="0" applyFont="1" applyFill="1" applyBorder="1" applyAlignment="1">
      <alignment vertical="center" wrapText="1"/>
    </xf>
    <xf numFmtId="0" fontId="3" fillId="7" borderId="72" xfId="0" applyFont="1" applyFill="1" applyBorder="1" applyAlignment="1">
      <alignment vertical="center" wrapText="1"/>
    </xf>
    <xf numFmtId="0" fontId="3" fillId="7" borderId="70" xfId="0" applyFont="1" applyFill="1" applyBorder="1" applyAlignment="1">
      <alignment vertical="center" wrapText="1"/>
    </xf>
    <xf numFmtId="0" fontId="3" fillId="3" borderId="68" xfId="0" applyFont="1" applyFill="1" applyBorder="1" applyAlignment="1">
      <alignment vertical="center" wrapText="1"/>
    </xf>
    <xf numFmtId="0" fontId="3" fillId="3" borderId="92" xfId="0" applyFont="1" applyFill="1" applyBorder="1" applyAlignment="1">
      <alignment vertical="center" wrapText="1"/>
    </xf>
    <xf numFmtId="0" fontId="3" fillId="3" borderId="67" xfId="0" applyFont="1" applyFill="1" applyBorder="1" applyAlignment="1">
      <alignment vertical="center" wrapText="1"/>
    </xf>
    <xf numFmtId="0" fontId="3" fillId="3" borderId="65" xfId="0" applyFont="1" applyFill="1" applyBorder="1" applyAlignment="1">
      <alignment vertical="center" wrapText="1"/>
    </xf>
    <xf numFmtId="0" fontId="3" fillId="7" borderId="81" xfId="0" applyFont="1" applyFill="1" applyBorder="1" applyAlignment="1">
      <alignment vertical="center"/>
    </xf>
    <xf numFmtId="0" fontId="3" fillId="3" borderId="21" xfId="0" applyFont="1" applyFill="1" applyBorder="1" applyAlignment="1">
      <alignment vertical="center" wrapText="1"/>
    </xf>
    <xf numFmtId="0" fontId="3" fillId="3" borderId="29" xfId="0" applyFont="1" applyFill="1" applyBorder="1" applyAlignment="1">
      <alignment vertical="center" wrapText="1"/>
    </xf>
    <xf numFmtId="0" fontId="3" fillId="3" borderId="1" xfId="0" applyFont="1" applyFill="1" applyBorder="1" applyAlignment="1">
      <alignment vertical="center" wrapText="1"/>
    </xf>
    <xf numFmtId="0" fontId="3" fillId="7" borderId="9" xfId="0" applyFont="1" applyFill="1" applyBorder="1" applyAlignment="1">
      <alignment vertical="center" wrapText="1"/>
    </xf>
    <xf numFmtId="0" fontId="3" fillId="7" borderId="95" xfId="0" applyFont="1" applyFill="1" applyBorder="1" applyAlignment="1">
      <alignment vertical="center"/>
    </xf>
    <xf numFmtId="0" fontId="3" fillId="7" borderId="95" xfId="0" applyFont="1" applyFill="1" applyBorder="1" applyAlignment="1">
      <alignment vertical="center" wrapText="1"/>
    </xf>
    <xf numFmtId="0" fontId="3" fillId="3" borderId="20" xfId="0" applyFont="1" applyFill="1" applyBorder="1" applyAlignment="1">
      <alignment vertical="center"/>
    </xf>
    <xf numFmtId="0" fontId="3" fillId="7" borderId="3" xfId="0" applyFont="1" applyFill="1" applyBorder="1" applyAlignment="1">
      <alignment vertical="center" wrapText="1"/>
    </xf>
    <xf numFmtId="0" fontId="3" fillId="7" borderId="20" xfId="0" applyFont="1" applyFill="1" applyBorder="1" applyAlignment="1">
      <alignment vertical="center" wrapText="1"/>
    </xf>
    <xf numFmtId="0" fontId="3" fillId="7" borderId="25" xfId="0" applyFont="1" applyFill="1" applyBorder="1" applyAlignment="1">
      <alignment vertical="center" wrapText="1"/>
    </xf>
    <xf numFmtId="0" fontId="3" fillId="7" borderId="87" xfId="0" applyFont="1" applyFill="1" applyBorder="1" applyAlignment="1">
      <alignment vertical="center" wrapText="1"/>
    </xf>
    <xf numFmtId="0" fontId="3" fillId="3" borderId="76" xfId="0" applyFont="1" applyFill="1" applyBorder="1" applyAlignment="1">
      <alignment vertical="center" wrapText="1"/>
    </xf>
    <xf numFmtId="0" fontId="3" fillId="3" borderId="62" xfId="0" applyFont="1" applyFill="1" applyBorder="1" applyAlignment="1">
      <alignment vertical="center" wrapText="1"/>
    </xf>
    <xf numFmtId="0" fontId="3" fillId="3" borderId="63" xfId="0" applyFont="1" applyFill="1" applyBorder="1" applyAlignment="1">
      <alignment vertical="center" wrapText="1"/>
    </xf>
    <xf numFmtId="0" fontId="6" fillId="3" borderId="76" xfId="0" applyFont="1" applyFill="1" applyBorder="1" applyAlignment="1">
      <alignment horizontal="left" vertical="center"/>
    </xf>
    <xf numFmtId="0" fontId="6" fillId="3" borderId="76" xfId="0" applyFont="1" applyFill="1" applyBorder="1" applyAlignment="1">
      <alignment horizontal="left" vertical="center" wrapText="1"/>
    </xf>
    <xf numFmtId="0" fontId="3" fillId="3" borderId="76" xfId="0" applyFont="1" applyFill="1" applyBorder="1" applyAlignment="1">
      <alignment horizontal="left" vertical="center" wrapText="1"/>
    </xf>
    <xf numFmtId="0" fontId="3" fillId="7" borderId="53" xfId="0" applyFont="1" applyFill="1" applyBorder="1" applyAlignment="1">
      <alignment vertical="center" wrapText="1"/>
    </xf>
    <xf numFmtId="0" fontId="3" fillId="7" borderId="56" xfId="0" applyFont="1" applyFill="1" applyBorder="1" applyAlignment="1">
      <alignment vertical="center" wrapText="1"/>
    </xf>
    <xf numFmtId="0" fontId="3" fillId="7" borderId="111" xfId="0" applyFont="1" applyFill="1" applyBorder="1" applyAlignment="1">
      <alignment vertical="center" wrapText="1"/>
    </xf>
    <xf numFmtId="0" fontId="3" fillId="7" borderId="54" xfId="0" applyFont="1" applyFill="1" applyBorder="1" applyAlignment="1">
      <alignment vertical="center" wrapText="1"/>
    </xf>
    <xf numFmtId="3" fontId="13" fillId="7" borderId="39" xfId="0" applyNumberFormat="1" applyFont="1" applyFill="1" applyBorder="1" applyAlignment="1">
      <alignment horizontal="center" vertical="center" wrapText="1"/>
    </xf>
    <xf numFmtId="164" fontId="13" fillId="7" borderId="42" xfId="0" applyNumberFormat="1" applyFont="1" applyFill="1" applyBorder="1" applyAlignment="1">
      <alignment horizontal="center" vertical="center" wrapText="1"/>
    </xf>
    <xf numFmtId="4" fontId="13" fillId="7" borderId="46" xfId="0" applyNumberFormat="1" applyFont="1" applyFill="1" applyBorder="1" applyAlignment="1">
      <alignment horizontal="center" vertical="center" wrapText="1"/>
    </xf>
    <xf numFmtId="9" fontId="16" fillId="7" borderId="20" xfId="0" applyNumberFormat="1" applyFont="1" applyFill="1" applyBorder="1" applyAlignment="1">
      <alignment horizontal="center" vertical="center" wrapText="1"/>
    </xf>
    <xf numFmtId="9" fontId="16" fillId="3" borderId="20" xfId="0" applyNumberFormat="1" applyFont="1" applyFill="1" applyBorder="1" applyAlignment="1">
      <alignment horizontal="center" vertical="center" wrapText="1"/>
    </xf>
    <xf numFmtId="0" fontId="13" fillId="7" borderId="102" xfId="0" applyFont="1" applyFill="1" applyBorder="1" applyAlignment="1">
      <alignment horizontal="center" vertical="center" wrapText="1"/>
    </xf>
    <xf numFmtId="0" fontId="13" fillId="7" borderId="95" xfId="0" applyFont="1" applyFill="1" applyBorder="1" applyAlignment="1">
      <alignment horizontal="center" vertical="center" wrapText="1"/>
    </xf>
    <xf numFmtId="0" fontId="13" fillId="7" borderId="95" xfId="0" applyFont="1" applyFill="1" applyBorder="1" applyAlignment="1">
      <alignment horizontal="left" vertical="center" wrapText="1"/>
    </xf>
    <xf numFmtId="3" fontId="13" fillId="7" borderId="85" xfId="0" applyNumberFormat="1" applyFont="1" applyFill="1" applyBorder="1" applyAlignment="1">
      <alignment horizontal="center" vertical="center" wrapText="1"/>
    </xf>
    <xf numFmtId="3" fontId="13" fillId="7" borderId="95" xfId="0" applyNumberFormat="1" applyFont="1" applyFill="1" applyBorder="1" applyAlignment="1">
      <alignment horizontal="center" vertical="center" wrapText="1"/>
    </xf>
    <xf numFmtId="3" fontId="13" fillId="7" borderId="6" xfId="0" applyNumberFormat="1" applyFont="1" applyFill="1" applyBorder="1" applyAlignment="1">
      <alignment horizontal="center" vertical="center" wrapText="1"/>
    </xf>
    <xf numFmtId="0" fontId="13" fillId="7" borderId="47" xfId="0" applyFont="1" applyFill="1" applyBorder="1" applyAlignment="1">
      <alignment vertical="center" wrapText="1"/>
    </xf>
    <xf numFmtId="164" fontId="13" fillId="7" borderId="140" xfId="0" applyNumberFormat="1" applyFont="1" applyFill="1" applyBorder="1" applyAlignment="1">
      <alignment horizontal="center" vertical="center" wrapText="1"/>
    </xf>
    <xf numFmtId="4" fontId="13" fillId="7" borderId="47" xfId="0" applyNumberFormat="1" applyFont="1" applyFill="1" applyBorder="1" applyAlignment="1">
      <alignment horizontal="center" vertical="center" wrapText="1"/>
    </xf>
    <xf numFmtId="0" fontId="13" fillId="7" borderId="97" xfId="0" applyFont="1" applyFill="1" applyBorder="1" applyAlignment="1">
      <alignment horizontal="center" vertical="center" wrapText="1"/>
    </xf>
    <xf numFmtId="0" fontId="0" fillId="7" borderId="140" xfId="0" applyFont="1" applyFill="1" applyBorder="1" applyAlignment="1">
      <alignment horizontal="left" vertical="center" wrapText="1"/>
    </xf>
    <xf numFmtId="0" fontId="0" fillId="7" borderId="9" xfId="0" applyFont="1" applyFill="1" applyBorder="1" applyAlignment="1">
      <alignment horizontal="left" vertical="center" wrapText="1"/>
    </xf>
    <xf numFmtId="0" fontId="3" fillId="7" borderId="32" xfId="0" applyFont="1" applyFill="1" applyBorder="1" applyAlignment="1">
      <alignment vertical="center" wrapText="1"/>
    </xf>
    <xf numFmtId="0" fontId="3" fillId="7" borderId="102" xfId="0" applyFont="1" applyFill="1" applyBorder="1" applyAlignment="1">
      <alignment vertical="center" wrapText="1"/>
    </xf>
    <xf numFmtId="164" fontId="13" fillId="7" borderId="48" xfId="0" applyNumberFormat="1" applyFont="1" applyFill="1" applyBorder="1" applyAlignment="1">
      <alignment horizontal="center" vertical="center" wrapText="1"/>
    </xf>
    <xf numFmtId="4" fontId="13" fillId="7" borderId="134" xfId="0" applyNumberFormat="1" applyFont="1" applyFill="1" applyBorder="1" applyAlignment="1">
      <alignment horizontal="center" vertical="center" wrapText="1"/>
    </xf>
    <xf numFmtId="0" fontId="3" fillId="3" borderId="62" xfId="0" applyFont="1" applyFill="1" applyBorder="1" applyAlignment="1">
      <alignment horizontal="left" vertical="center" wrapText="1"/>
    </xf>
    <xf numFmtId="0" fontId="3" fillId="3" borderId="63" xfId="0" applyFont="1" applyFill="1" applyBorder="1" applyAlignment="1">
      <alignment horizontal="left" vertical="center" wrapText="1"/>
    </xf>
    <xf numFmtId="0" fontId="13" fillId="7" borderId="91" xfId="0" applyFont="1" applyFill="1" applyBorder="1" applyAlignment="1">
      <alignment horizontal="center" vertical="center"/>
    </xf>
    <xf numFmtId="0" fontId="13" fillId="7" borderId="93" xfId="0" applyFont="1" applyFill="1" applyBorder="1" applyAlignment="1">
      <alignment horizontal="center" vertical="center"/>
    </xf>
    <xf numFmtId="0" fontId="13" fillId="7" borderId="93" xfId="0" applyFont="1" applyFill="1" applyBorder="1" applyAlignment="1">
      <alignment horizontal="left" vertical="center"/>
    </xf>
    <xf numFmtId="3" fontId="13" fillId="7" borderId="91" xfId="0" applyNumberFormat="1" applyFont="1" applyFill="1" applyBorder="1" applyAlignment="1">
      <alignment horizontal="center" vertical="center" wrapText="1"/>
    </xf>
    <xf numFmtId="0" fontId="13" fillId="7" borderId="56" xfId="0" applyFont="1" applyFill="1" applyBorder="1" applyAlignment="1">
      <alignment horizontal="center" vertical="center" wrapText="1"/>
    </xf>
    <xf numFmtId="3" fontId="13" fillId="7" borderId="123" xfId="0" applyNumberFormat="1" applyFont="1" applyFill="1" applyBorder="1" applyAlignment="1">
      <alignment horizontal="center" vertical="center" wrapText="1"/>
    </xf>
    <xf numFmtId="3" fontId="13" fillId="7" borderId="80" xfId="0" applyNumberFormat="1" applyFont="1" applyFill="1" applyBorder="1" applyAlignment="1">
      <alignment horizontal="center" vertical="center" wrapText="1"/>
    </xf>
    <xf numFmtId="0" fontId="13" fillId="7" borderId="93" xfId="0" applyFont="1" applyFill="1" applyBorder="1" applyAlignment="1">
      <alignment horizontal="left" vertical="center" wrapText="1"/>
    </xf>
    <xf numFmtId="0" fontId="13" fillId="7" borderId="134" xfId="0" applyFont="1" applyFill="1" applyBorder="1" applyAlignment="1">
      <alignment vertical="center" wrapText="1"/>
    </xf>
    <xf numFmtId="0" fontId="13" fillId="7" borderId="80" xfId="0" applyFont="1" applyFill="1" applyBorder="1" applyAlignment="1">
      <alignment horizontal="center" vertical="center" wrapText="1"/>
    </xf>
    <xf numFmtId="0" fontId="13" fillId="7" borderId="49" xfId="0" applyFont="1" applyFill="1" applyBorder="1" applyAlignment="1">
      <alignment horizontal="center" vertical="center" wrapText="1"/>
    </xf>
    <xf numFmtId="0" fontId="0" fillId="7" borderId="56" xfId="0" applyFont="1" applyFill="1" applyBorder="1" applyAlignment="1">
      <alignment horizontal="left" vertical="center" wrapText="1"/>
    </xf>
    <xf numFmtId="0" fontId="0" fillId="7" borderId="48" xfId="0" applyFont="1" applyFill="1" applyBorder="1" applyAlignment="1">
      <alignment horizontal="left" vertical="center" wrapText="1"/>
    </xf>
    <xf numFmtId="0" fontId="0" fillId="7" borderId="80" xfId="0" applyFont="1" applyFill="1" applyBorder="1" applyAlignment="1">
      <alignment horizontal="left" vertical="center" wrapText="1"/>
    </xf>
    <xf numFmtId="0" fontId="0" fillId="7" borderId="49" xfId="0" applyFont="1" applyFill="1" applyBorder="1" applyAlignment="1">
      <alignment horizontal="left" vertical="center" wrapText="1"/>
    </xf>
    <xf numFmtId="0" fontId="0" fillId="7" borderId="54" xfId="0" applyFont="1" applyFill="1" applyBorder="1" applyAlignment="1">
      <alignment horizontal="left" vertical="center" wrapText="1"/>
    </xf>
    <xf numFmtId="0" fontId="3" fillId="7" borderId="93" xfId="0" applyFont="1" applyFill="1" applyBorder="1" applyAlignment="1">
      <alignment vertical="center"/>
    </xf>
    <xf numFmtId="0" fontId="3" fillId="7" borderId="93" xfId="0" applyFont="1" applyFill="1" applyBorder="1" applyAlignment="1">
      <alignment vertical="center" wrapText="1"/>
    </xf>
    <xf numFmtId="0" fontId="0" fillId="7" borderId="93" xfId="0" applyFill="1" applyBorder="1" applyAlignment="1">
      <alignment vertical="center"/>
    </xf>
    <xf numFmtId="9" fontId="3" fillId="7" borderId="48" xfId="0" applyNumberFormat="1" applyFont="1" applyFill="1" applyBorder="1" applyAlignment="1">
      <alignment horizontal="center" vertical="center" wrapText="1"/>
    </xf>
    <xf numFmtId="9" fontId="3" fillId="7" borderId="80" xfId="0" applyNumberFormat="1" applyFont="1" applyFill="1" applyBorder="1" applyAlignment="1">
      <alignment horizontal="center" vertical="center" wrapText="1"/>
    </xf>
    <xf numFmtId="9" fontId="3" fillId="7" borderId="56" xfId="0" applyNumberFormat="1" applyFont="1" applyFill="1" applyBorder="1" applyAlignment="1">
      <alignment horizontal="center" vertical="center" wrapText="1"/>
    </xf>
    <xf numFmtId="0" fontId="0" fillId="7" borderId="108" xfId="0" applyFont="1" applyFill="1" applyBorder="1" applyAlignment="1">
      <alignment horizontal="left" vertical="center" wrapText="1"/>
    </xf>
    <xf numFmtId="0" fontId="13" fillId="7" borderId="103" xfId="0" applyFont="1" applyFill="1" applyBorder="1" applyAlignment="1">
      <alignment horizontal="center" vertical="center" wrapText="1"/>
    </xf>
    <xf numFmtId="3" fontId="13" fillId="7" borderId="94" xfId="0" applyNumberFormat="1" applyFont="1" applyFill="1" applyBorder="1" applyAlignment="1">
      <alignment horizontal="center" vertical="center" wrapText="1"/>
    </xf>
    <xf numFmtId="3" fontId="13" fillId="7" borderId="60" xfId="0" applyNumberFormat="1" applyFont="1" applyFill="1" applyBorder="1" applyAlignment="1">
      <alignment horizontal="center" vertical="center" wrapText="1"/>
    </xf>
    <xf numFmtId="3" fontId="13" fillId="7" borderId="59" xfId="0" applyNumberFormat="1" applyFont="1" applyFill="1" applyBorder="1" applyAlignment="1">
      <alignment horizontal="center" vertical="center" wrapText="1"/>
    </xf>
    <xf numFmtId="0" fontId="13" fillId="7" borderId="121" xfId="0" applyFont="1" applyFill="1" applyBorder="1" applyAlignment="1">
      <alignment vertical="center" wrapText="1"/>
    </xf>
    <xf numFmtId="0" fontId="13" fillId="7" borderId="59" xfId="0" applyFont="1" applyFill="1" applyBorder="1" applyAlignment="1">
      <alignment horizontal="center" vertical="center" wrapText="1"/>
    </xf>
    <xf numFmtId="0" fontId="13" fillId="7" borderId="61" xfId="0" applyFont="1" applyFill="1" applyBorder="1" applyAlignment="1">
      <alignment horizontal="center" vertical="center" wrapText="1"/>
    </xf>
    <xf numFmtId="0" fontId="0" fillId="7" borderId="30" xfId="0" applyFont="1" applyFill="1" applyBorder="1" applyAlignment="1">
      <alignment horizontal="left" vertical="center" wrapText="1"/>
    </xf>
    <xf numFmtId="0" fontId="3" fillId="7" borderId="28" xfId="0" applyFont="1" applyFill="1" applyBorder="1" applyAlignment="1">
      <alignment vertical="center" wrapText="1"/>
    </xf>
    <xf numFmtId="0" fontId="3" fillId="7" borderId="60" xfId="0" applyFont="1" applyFill="1" applyBorder="1" applyAlignment="1">
      <alignment vertical="center" wrapText="1"/>
    </xf>
    <xf numFmtId="0" fontId="3" fillId="7" borderId="30" xfId="0" applyFont="1" applyFill="1" applyBorder="1" applyAlignment="1">
      <alignment vertical="center" wrapText="1"/>
    </xf>
    <xf numFmtId="0" fontId="3" fillId="7" borderId="132" xfId="0" applyFont="1" applyFill="1" applyBorder="1" applyAlignment="1">
      <alignment horizontal="center" vertical="center" wrapText="1"/>
    </xf>
    <xf numFmtId="0" fontId="3" fillId="7" borderId="59" xfId="0" applyFont="1" applyFill="1" applyBorder="1" applyAlignment="1">
      <alignment horizontal="center" vertical="center" wrapText="1"/>
    </xf>
    <xf numFmtId="0" fontId="0" fillId="7" borderId="30" xfId="0" applyFill="1" applyBorder="1" applyAlignment="1">
      <alignment horizontal="center" vertical="center"/>
    </xf>
    <xf numFmtId="0" fontId="3" fillId="7" borderId="23" xfId="0" applyFont="1" applyFill="1" applyBorder="1" applyAlignment="1">
      <alignment vertical="center" wrapText="1"/>
    </xf>
    <xf numFmtId="0" fontId="3" fillId="7" borderId="103" xfId="0" applyFont="1" applyFill="1" applyBorder="1" applyAlignment="1">
      <alignment vertical="center" wrapText="1"/>
    </xf>
    <xf numFmtId="165" fontId="13" fillId="3" borderId="34" xfId="0" applyNumberFormat="1" applyFont="1" applyFill="1" applyBorder="1" applyAlignment="1">
      <alignment horizontal="center" vertical="center" wrapText="1"/>
    </xf>
    <xf numFmtId="9" fontId="3" fillId="3" borderId="25" xfId="0" applyNumberFormat="1" applyFont="1" applyFill="1" applyBorder="1" applyAlignment="1">
      <alignment horizontal="center" vertical="center" wrapText="1"/>
    </xf>
    <xf numFmtId="0" fontId="3" fillId="7" borderId="26" xfId="0" applyFont="1" applyFill="1" applyBorder="1" applyAlignment="1">
      <alignment vertical="center" wrapText="1"/>
    </xf>
    <xf numFmtId="0" fontId="3" fillId="3" borderId="26" xfId="0" applyFont="1" applyFill="1" applyBorder="1" applyAlignment="1">
      <alignment vertical="center" wrapText="1"/>
    </xf>
    <xf numFmtId="9" fontId="16" fillId="7" borderId="93" xfId="0" applyNumberFormat="1" applyFont="1" applyFill="1" applyBorder="1" applyAlignment="1">
      <alignment horizontal="center" vertical="center" wrapText="1"/>
    </xf>
    <xf numFmtId="0" fontId="16" fillId="7" borderId="60" xfId="0" applyFont="1" applyFill="1" applyBorder="1" applyAlignment="1">
      <alignment horizontal="center" vertical="center" wrapText="1"/>
    </xf>
    <xf numFmtId="0" fontId="3" fillId="7" borderId="60" xfId="0" applyFont="1" applyFill="1" applyBorder="1" applyAlignment="1">
      <alignment horizontal="left" vertical="center" wrapText="1"/>
    </xf>
    <xf numFmtId="0" fontId="3" fillId="7" borderId="30" xfId="0" applyFont="1" applyFill="1" applyBorder="1" applyAlignment="1">
      <alignment horizontal="left" vertical="center" wrapText="1"/>
    </xf>
    <xf numFmtId="0" fontId="3" fillId="7" borderId="103" xfId="0" applyFont="1" applyFill="1" applyBorder="1" applyAlignment="1">
      <alignment horizontal="left" vertical="center" wrapText="1"/>
    </xf>
    <xf numFmtId="0" fontId="3" fillId="3" borderId="52" xfId="0" applyFont="1" applyFill="1" applyBorder="1" applyAlignment="1">
      <alignment vertical="center" wrapText="1"/>
    </xf>
    <xf numFmtId="9" fontId="16" fillId="7" borderId="81" xfId="0" applyNumberFormat="1" applyFont="1" applyFill="1" applyBorder="1" applyAlignment="1">
      <alignment horizontal="center" vertical="center" wrapText="1"/>
    </xf>
    <xf numFmtId="0" fontId="13" fillId="3" borderId="109"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9" xfId="0" applyFont="1" applyFill="1" applyBorder="1" applyAlignment="1">
      <alignment horizontal="center" vertical="center" wrapText="1"/>
    </xf>
    <xf numFmtId="3" fontId="13" fillId="3" borderId="4" xfId="0" applyNumberFormat="1" applyFont="1" applyFill="1" applyBorder="1" applyAlignment="1">
      <alignment horizontal="center" vertical="center" wrapText="1"/>
    </xf>
    <xf numFmtId="0" fontId="0" fillId="3" borderId="114"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3" borderId="40"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3" borderId="18" xfId="0" applyFont="1" applyFill="1" applyBorder="1" applyAlignment="1">
      <alignment horizontal="left" vertical="center" wrapText="1"/>
    </xf>
    <xf numFmtId="0" fontId="10" fillId="23" borderId="26" xfId="0" applyFont="1" applyFill="1" applyBorder="1" applyAlignment="1">
      <alignment horizontal="center" vertical="center" wrapText="1"/>
    </xf>
    <xf numFmtId="0" fontId="13" fillId="3" borderId="87" xfId="0" applyFont="1" applyFill="1" applyBorder="1" applyAlignment="1">
      <alignment horizontal="center" vertical="center"/>
    </xf>
    <xf numFmtId="0" fontId="0" fillId="3" borderId="106" xfId="0" applyFont="1" applyFill="1" applyBorder="1" applyAlignment="1">
      <alignment horizontal="left" vertical="center" wrapText="1"/>
    </xf>
    <xf numFmtId="0" fontId="10" fillId="24" borderId="26" xfId="0" applyFont="1" applyFill="1" applyBorder="1" applyAlignment="1">
      <alignment horizontal="center" vertical="center" wrapText="1"/>
    </xf>
    <xf numFmtId="3" fontId="13" fillId="7" borderId="3" xfId="0" applyNumberFormat="1" applyFont="1" applyFill="1" applyBorder="1" applyAlignment="1">
      <alignment horizontal="center" vertical="center" wrapText="1"/>
    </xf>
    <xf numFmtId="165" fontId="13" fillId="7" borderId="34" xfId="0" applyNumberFormat="1" applyFont="1" applyFill="1" applyBorder="1" applyAlignment="1">
      <alignment horizontal="center" vertical="center" wrapText="1"/>
    </xf>
    <xf numFmtId="0" fontId="13" fillId="7" borderId="2" xfId="0" applyFont="1" applyFill="1" applyBorder="1" applyAlignment="1">
      <alignment horizontal="center" vertical="center"/>
    </xf>
    <xf numFmtId="0" fontId="13" fillId="7" borderId="41" xfId="0" applyFont="1" applyFill="1" applyBorder="1" applyAlignment="1">
      <alignment horizontal="center" vertical="center"/>
    </xf>
    <xf numFmtId="0" fontId="3" fillId="7" borderId="20" xfId="0" applyFont="1" applyFill="1" applyBorder="1" applyAlignment="1">
      <alignment vertical="center"/>
    </xf>
    <xf numFmtId="0" fontId="13" fillId="7"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165" fontId="13" fillId="3" borderId="58" xfId="0" applyNumberFormat="1" applyFont="1" applyFill="1" applyBorder="1" applyAlignment="1">
      <alignment horizontal="center" vertical="center" wrapText="1"/>
    </xf>
    <xf numFmtId="0" fontId="0" fillId="3" borderId="66" xfId="0" applyFont="1" applyFill="1" applyBorder="1" applyAlignment="1">
      <alignment horizontal="left" vertical="center" wrapText="1"/>
    </xf>
    <xf numFmtId="0" fontId="0" fillId="3" borderId="100" xfId="0" applyFont="1" applyFill="1" applyBorder="1" applyAlignment="1">
      <alignment horizontal="left" vertical="center" wrapText="1"/>
    </xf>
    <xf numFmtId="3" fontId="18" fillId="7" borderId="54" xfId="0" applyNumberFormat="1" applyFont="1" applyFill="1" applyBorder="1" applyAlignment="1">
      <alignment horizontal="center" vertical="center" wrapText="1"/>
    </xf>
    <xf numFmtId="3" fontId="18" fillId="3" borderId="3" xfId="0" applyNumberFormat="1" applyFont="1" applyFill="1" applyBorder="1" applyAlignment="1">
      <alignment horizontal="center" vertical="center" wrapText="1"/>
    </xf>
    <xf numFmtId="3" fontId="18" fillId="7" borderId="28" xfId="0" applyNumberFormat="1" applyFont="1" applyFill="1" applyBorder="1" applyAlignment="1">
      <alignment horizontal="center" vertical="center" wrapText="1"/>
    </xf>
    <xf numFmtId="3" fontId="18" fillId="7" borderId="71" xfId="0" applyNumberFormat="1" applyFont="1" applyFill="1" applyBorder="1" applyAlignment="1">
      <alignment horizontal="center" vertical="center" wrapText="1"/>
    </xf>
    <xf numFmtId="3" fontId="18" fillId="7" borderId="3" xfId="0" applyNumberFormat="1" applyFont="1" applyFill="1" applyBorder="1" applyAlignment="1">
      <alignment horizontal="center" vertical="center" wrapText="1"/>
    </xf>
    <xf numFmtId="3" fontId="13" fillId="7" borderId="48" xfId="0" applyNumberFormat="1" applyFont="1" applyFill="1" applyBorder="1" applyAlignment="1">
      <alignment horizontal="center" vertical="center" wrapText="1"/>
    </xf>
    <xf numFmtId="3" fontId="13" fillId="3" borderId="42" xfId="0" applyNumberFormat="1" applyFont="1" applyFill="1" applyBorder="1" applyAlignment="1">
      <alignment horizontal="center" vertical="center" wrapText="1"/>
    </xf>
    <xf numFmtId="3" fontId="13" fillId="7" borderId="132" xfId="0" applyNumberFormat="1" applyFont="1" applyFill="1" applyBorder="1" applyAlignment="1">
      <alignment horizontal="center" vertical="center" wrapText="1"/>
    </xf>
    <xf numFmtId="3" fontId="13" fillId="3" borderId="75" xfId="0" applyNumberFormat="1" applyFont="1" applyFill="1" applyBorder="1" applyAlignment="1">
      <alignment horizontal="center" vertical="center" wrapText="1"/>
    </xf>
    <xf numFmtId="3" fontId="13" fillId="7" borderId="79" xfId="0" applyNumberFormat="1" applyFont="1" applyFill="1" applyBorder="1" applyAlignment="1">
      <alignment horizontal="center" vertical="center" wrapText="1"/>
    </xf>
    <xf numFmtId="3" fontId="13" fillId="7" borderId="42" xfId="0" applyNumberFormat="1" applyFont="1" applyFill="1" applyBorder="1" applyAlignment="1">
      <alignment horizontal="center" vertical="center" wrapText="1"/>
    </xf>
    <xf numFmtId="3" fontId="13" fillId="3" borderId="83" xfId="0" applyNumberFormat="1" applyFont="1" applyFill="1" applyBorder="1" applyAlignment="1">
      <alignment horizontal="center" vertical="center" wrapText="1"/>
    </xf>
    <xf numFmtId="3" fontId="13" fillId="3" borderId="114" xfId="0" applyNumberFormat="1" applyFont="1" applyFill="1" applyBorder="1" applyAlignment="1">
      <alignment horizontal="center" vertical="center" wrapText="1"/>
    </xf>
    <xf numFmtId="0" fontId="3" fillId="7" borderId="69" xfId="0" applyFont="1" applyFill="1" applyBorder="1" applyAlignment="1">
      <alignment horizontal="left" vertical="center" wrapText="1"/>
    </xf>
    <xf numFmtId="0" fontId="3" fillId="7" borderId="81" xfId="0" applyFont="1" applyFill="1" applyBorder="1" applyAlignment="1">
      <alignment horizontal="left" vertical="center" wrapText="1"/>
    </xf>
    <xf numFmtId="0" fontId="3" fillId="7" borderId="72" xfId="0" applyFont="1" applyFill="1" applyBorder="1" applyAlignment="1">
      <alignment horizontal="left" vertical="center" wrapText="1"/>
    </xf>
    <xf numFmtId="0" fontId="3" fillId="7" borderId="70" xfId="0" applyFont="1" applyFill="1" applyBorder="1" applyAlignment="1">
      <alignment horizontal="left" vertical="center" wrapText="1"/>
    </xf>
    <xf numFmtId="9" fontId="3" fillId="7" borderId="25" xfId="0" applyNumberFormat="1" applyFont="1" applyFill="1" applyBorder="1" applyAlignment="1">
      <alignment horizontal="center" vertical="center" wrapText="1"/>
    </xf>
    <xf numFmtId="9" fontId="16" fillId="3" borderId="92" xfId="0" applyNumberFormat="1" applyFont="1" applyFill="1" applyBorder="1" applyAlignment="1">
      <alignment horizontal="center" vertical="center" wrapText="1"/>
    </xf>
    <xf numFmtId="0" fontId="3" fillId="3" borderId="64" xfId="0" applyFont="1" applyFill="1" applyBorder="1" applyAlignment="1">
      <alignment vertical="center" wrapText="1"/>
    </xf>
    <xf numFmtId="9" fontId="16" fillId="3" borderId="76"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3" fontId="13" fillId="3" borderId="120" xfId="0"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40" xfId="0" applyFont="1" applyFill="1" applyBorder="1" applyAlignment="1">
      <alignment horizontal="center" vertical="center" wrapText="1"/>
    </xf>
    <xf numFmtId="9" fontId="16" fillId="3" borderId="21" xfId="0" applyNumberFormat="1" applyFont="1" applyFill="1" applyBorder="1" applyAlignment="1">
      <alignment horizontal="center" vertical="center" wrapText="1"/>
    </xf>
    <xf numFmtId="0" fontId="0" fillId="3" borderId="128" xfId="0" applyFont="1" applyFill="1" applyBorder="1" applyAlignment="1">
      <alignment horizontal="left" vertical="center" wrapText="1"/>
    </xf>
    <xf numFmtId="0" fontId="3" fillId="3" borderId="1" xfId="0" applyFont="1" applyFill="1" applyBorder="1" applyAlignment="1">
      <alignment horizontal="left" vertical="center" wrapText="1"/>
    </xf>
    <xf numFmtId="9" fontId="3" fillId="3" borderId="114" xfId="0" applyNumberFormat="1" applyFont="1" applyFill="1" applyBorder="1" applyAlignment="1">
      <alignment horizontal="center" vertical="center" wrapText="1"/>
    </xf>
    <xf numFmtId="9" fontId="3" fillId="3" borderId="4" xfId="0" applyNumberFormat="1" applyFont="1" applyFill="1" applyBorder="1" applyAlignment="1">
      <alignment horizontal="center" vertical="center" wrapText="1"/>
    </xf>
    <xf numFmtId="0" fontId="3" fillId="3" borderId="104" xfId="0" applyFont="1" applyFill="1" applyBorder="1" applyAlignment="1">
      <alignment vertical="center" wrapText="1"/>
    </xf>
    <xf numFmtId="0" fontId="3" fillId="3" borderId="88" xfId="0" applyFont="1" applyFill="1" applyBorder="1" applyAlignment="1">
      <alignment vertical="center" wrapText="1"/>
    </xf>
    <xf numFmtId="3" fontId="23" fillId="7" borderId="71" xfId="0" applyNumberFormat="1" applyFont="1" applyFill="1" applyBorder="1" applyAlignment="1">
      <alignment horizontal="center" vertical="center" wrapText="1"/>
    </xf>
    <xf numFmtId="3" fontId="13" fillId="7" borderId="71" xfId="0" applyNumberFormat="1" applyFont="1" applyFill="1" applyBorder="1" applyAlignment="1">
      <alignment horizontal="center" vertical="center" wrapText="1"/>
    </xf>
    <xf numFmtId="0" fontId="0" fillId="7" borderId="81" xfId="0" applyFont="1" applyFill="1" applyBorder="1" applyAlignment="1">
      <alignment horizontal="left" vertical="center"/>
    </xf>
    <xf numFmtId="0" fontId="0" fillId="7" borderId="130" xfId="0" applyFont="1" applyFill="1" applyBorder="1" applyAlignment="1">
      <alignment horizontal="left" vertical="center"/>
    </xf>
    <xf numFmtId="0" fontId="0" fillId="7" borderId="79" xfId="0" applyFont="1" applyFill="1" applyBorder="1" applyAlignment="1">
      <alignment horizontal="left" vertical="center"/>
    </xf>
    <xf numFmtId="0" fontId="0" fillId="7" borderId="71" xfId="0" applyFont="1" applyFill="1" applyBorder="1" applyAlignment="1">
      <alignment horizontal="left" vertical="center"/>
    </xf>
    <xf numFmtId="0" fontId="0" fillId="7" borderId="71" xfId="0" applyFill="1" applyBorder="1" applyAlignment="1">
      <alignment vertical="center"/>
    </xf>
    <xf numFmtId="9" fontId="0" fillId="7" borderId="79" xfId="0" applyNumberFormat="1" applyFill="1" applyBorder="1" applyAlignment="1">
      <alignment horizontal="center" vertical="center"/>
    </xf>
    <xf numFmtId="9" fontId="0" fillId="7" borderId="78" xfId="0" applyNumberFormat="1" applyFill="1" applyBorder="1" applyAlignment="1">
      <alignment horizontal="center" vertical="center"/>
    </xf>
    <xf numFmtId="0" fontId="0" fillId="7" borderId="72" xfId="0" applyFill="1" applyBorder="1" applyAlignment="1">
      <alignment vertical="center"/>
    </xf>
    <xf numFmtId="0" fontId="0" fillId="7" borderId="70" xfId="0" applyFill="1" applyBorder="1" applyAlignment="1">
      <alignment vertical="center"/>
    </xf>
    <xf numFmtId="0" fontId="0" fillId="3" borderId="87" xfId="0" applyFill="1" applyBorder="1" applyAlignment="1">
      <alignment vertical="center"/>
    </xf>
    <xf numFmtId="0" fontId="13" fillId="7" borderId="9" xfId="0" applyFont="1" applyFill="1" applyBorder="1" applyAlignment="1">
      <alignment horizontal="center" vertical="center" wrapText="1"/>
    </xf>
    <xf numFmtId="0" fontId="13" fillId="7" borderId="32" xfId="0" applyFont="1" applyFill="1" applyBorder="1" applyAlignment="1">
      <alignment horizontal="center" vertical="center" wrapText="1"/>
    </xf>
    <xf numFmtId="165" fontId="13" fillId="7" borderId="50" xfId="0" applyNumberFormat="1" applyFont="1" applyFill="1" applyBorder="1" applyAlignment="1">
      <alignment horizontal="center" vertical="center" wrapText="1"/>
    </xf>
    <xf numFmtId="3" fontId="13" fillId="7" borderId="9" xfId="0" applyNumberFormat="1" applyFont="1" applyFill="1" applyBorder="1" applyAlignment="1">
      <alignment horizontal="center" vertical="center" wrapText="1"/>
    </xf>
    <xf numFmtId="3" fontId="13" fillId="7" borderId="140" xfId="0" applyNumberFormat="1" applyFont="1" applyFill="1" applyBorder="1" applyAlignment="1">
      <alignment horizontal="center" vertical="center" wrapText="1"/>
    </xf>
    <xf numFmtId="0" fontId="0" fillId="7" borderId="32" xfId="0" applyFont="1" applyFill="1" applyBorder="1" applyAlignment="1">
      <alignment horizontal="left" vertical="center"/>
    </xf>
    <xf numFmtId="0" fontId="0" fillId="7" borderId="6" xfId="0" applyFont="1" applyFill="1" applyBorder="1" applyAlignment="1">
      <alignment horizontal="left" vertical="center" wrapText="1"/>
    </xf>
    <xf numFmtId="0" fontId="0" fillId="7" borderId="97" xfId="0" applyFont="1" applyFill="1" applyBorder="1" applyAlignment="1">
      <alignment horizontal="left" vertical="center" wrapText="1"/>
    </xf>
    <xf numFmtId="0" fontId="0" fillId="7" borderId="95" xfId="0" applyFill="1" applyBorder="1" applyAlignment="1">
      <alignment vertical="center"/>
    </xf>
    <xf numFmtId="0" fontId="3" fillId="7" borderId="9" xfId="0" applyFont="1" applyFill="1" applyBorder="1" applyAlignment="1">
      <alignment vertical="center"/>
    </xf>
    <xf numFmtId="9" fontId="3" fillId="7" borderId="6" xfId="0" applyNumberFormat="1" applyFont="1" applyFill="1" applyBorder="1" applyAlignment="1">
      <alignment horizontal="center" vertical="center" wrapText="1"/>
    </xf>
    <xf numFmtId="9" fontId="3" fillId="7" borderId="32" xfId="0" applyNumberFormat="1" applyFont="1" applyFill="1" applyBorder="1" applyAlignment="1">
      <alignment horizontal="center" vertical="center" wrapText="1"/>
    </xf>
    <xf numFmtId="0" fontId="3" fillId="7" borderId="51" xfId="0" applyFont="1" applyFill="1" applyBorder="1" applyAlignment="1">
      <alignment vertical="center" wrapText="1"/>
    </xf>
    <xf numFmtId="0" fontId="0" fillId="7" borderId="96" xfId="0" applyFont="1" applyFill="1" applyBorder="1" applyAlignment="1">
      <alignment horizontal="left" vertical="center" wrapText="1"/>
    </xf>
    <xf numFmtId="0" fontId="18" fillId="3" borderId="90" xfId="0" applyFont="1" applyFill="1" applyBorder="1" applyAlignment="1">
      <alignment horizontal="center" vertical="center"/>
    </xf>
    <xf numFmtId="3" fontId="13" fillId="3" borderId="55" xfId="0" applyNumberFormat="1" applyFont="1" applyFill="1" applyBorder="1" applyAlignment="1">
      <alignment horizontal="center" vertical="center" wrapText="1"/>
    </xf>
    <xf numFmtId="0" fontId="13" fillId="3" borderId="122" xfId="0" applyFont="1" applyFill="1" applyBorder="1" applyAlignment="1">
      <alignment horizontal="left" vertical="center" wrapText="1"/>
    </xf>
    <xf numFmtId="4" fontId="13" fillId="3" borderId="122" xfId="0" applyNumberFormat="1" applyFont="1" applyFill="1" applyBorder="1" applyAlignment="1">
      <alignment horizontal="center" vertical="center" wrapText="1"/>
    </xf>
    <xf numFmtId="0" fontId="3" fillId="3" borderId="55" xfId="0" applyFont="1" applyFill="1" applyBorder="1" applyAlignment="1">
      <alignment horizontal="left" vertical="center" wrapText="1"/>
    </xf>
    <xf numFmtId="49" fontId="13" fillId="7" borderId="54" xfId="0" applyNumberFormat="1" applyFont="1" applyFill="1" applyBorder="1" applyAlignment="1">
      <alignment horizontal="center" vertical="center"/>
    </xf>
    <xf numFmtId="3" fontId="13" fillId="7" borderId="28" xfId="0" applyNumberFormat="1" applyFont="1" applyFill="1" applyBorder="1" applyAlignment="1">
      <alignment horizontal="center" vertical="center" wrapText="1"/>
    </xf>
    <xf numFmtId="3" fontId="13" fillId="3" borderId="109" xfId="0" applyNumberFormat="1" applyFont="1" applyFill="1" applyBorder="1" applyAlignment="1">
      <alignment horizontal="center" vertical="center" wrapText="1"/>
    </xf>
    <xf numFmtId="3" fontId="13" fillId="3" borderId="89" xfId="0" applyNumberFormat="1" applyFont="1" applyFill="1" applyBorder="1" applyAlignment="1">
      <alignment horizontal="center" vertical="center" wrapText="1"/>
    </xf>
    <xf numFmtId="3" fontId="13" fillId="3" borderId="90" xfId="0" applyNumberFormat="1" applyFont="1" applyFill="1" applyBorder="1" applyAlignment="1">
      <alignment horizontal="center" vertical="center" wrapText="1"/>
    </xf>
    <xf numFmtId="0" fontId="13" fillId="7" borderId="111" xfId="0" applyFont="1" applyFill="1" applyBorder="1" applyAlignment="1">
      <alignment vertical="top" wrapText="1"/>
    </xf>
    <xf numFmtId="0" fontId="13" fillId="3" borderId="87" xfId="0" applyFont="1" applyFill="1" applyBorder="1" applyAlignment="1">
      <alignment vertical="top" wrapText="1"/>
    </xf>
    <xf numFmtId="0" fontId="13" fillId="7" borderId="103" xfId="0" applyFont="1" applyFill="1" applyBorder="1" applyAlignment="1">
      <alignment vertical="top" wrapText="1"/>
    </xf>
    <xf numFmtId="0" fontId="13" fillId="7" borderId="70" xfId="0" applyFont="1" applyFill="1" applyBorder="1" applyAlignment="1">
      <alignment vertical="top" wrapText="1"/>
    </xf>
    <xf numFmtId="0" fontId="13" fillId="7" borderId="87" xfId="0" applyFont="1" applyFill="1" applyBorder="1" applyAlignment="1">
      <alignment vertical="top" wrapText="1"/>
    </xf>
    <xf numFmtId="0" fontId="13" fillId="3" borderId="88" xfId="0" applyFont="1" applyFill="1" applyBorder="1" applyAlignment="1">
      <alignment vertical="top" wrapText="1"/>
    </xf>
    <xf numFmtId="0" fontId="13" fillId="3" borderId="65" xfId="0" applyFont="1" applyFill="1" applyBorder="1" applyAlignment="1">
      <alignment vertical="top" wrapText="1"/>
    </xf>
    <xf numFmtId="0" fontId="13" fillId="7" borderId="102" xfId="0" applyFont="1" applyFill="1" applyBorder="1" applyAlignment="1">
      <alignment vertical="top" wrapText="1"/>
    </xf>
    <xf numFmtId="0" fontId="13" fillId="3" borderId="63" xfId="0" applyFont="1" applyFill="1" applyBorder="1" applyAlignment="1">
      <alignment horizontal="left" vertical="top" wrapText="1"/>
    </xf>
    <xf numFmtId="0" fontId="0" fillId="7" borderId="113" xfId="0" applyFont="1" applyFill="1" applyBorder="1" applyAlignment="1">
      <alignment horizontal="left" vertical="center" wrapText="1"/>
    </xf>
    <xf numFmtId="0" fontId="0" fillId="7" borderId="129" xfId="0" applyFont="1" applyFill="1" applyBorder="1" applyAlignment="1">
      <alignment horizontal="left" vertical="center" wrapText="1"/>
    </xf>
    <xf numFmtId="0" fontId="0" fillId="7" borderId="93" xfId="0" applyFill="1" applyBorder="1" applyAlignment="1">
      <alignment vertical="center" wrapText="1"/>
    </xf>
    <xf numFmtId="0" fontId="0" fillId="3" borderId="20" xfId="0" applyFill="1" applyBorder="1" applyAlignment="1">
      <alignment vertical="center" wrapText="1"/>
    </xf>
    <xf numFmtId="0" fontId="0" fillId="7" borderId="60" xfId="0" applyFill="1" applyBorder="1" applyAlignment="1">
      <alignment vertical="center" wrapText="1"/>
    </xf>
    <xf numFmtId="0" fontId="10" fillId="23" borderId="23" xfId="0" applyFont="1" applyFill="1" applyBorder="1" applyAlignment="1">
      <alignment horizontal="center" vertical="center" wrapText="1"/>
    </xf>
    <xf numFmtId="0" fontId="29" fillId="2" borderId="52" xfId="0" applyFont="1" applyFill="1" applyBorder="1" applyAlignment="1">
      <alignment horizontal="left" vertical="center" wrapText="1"/>
    </xf>
    <xf numFmtId="165" fontId="29" fillId="2" borderId="55" xfId="0" applyNumberFormat="1" applyFont="1" applyFill="1" applyBorder="1" applyAlignment="1">
      <alignment horizontal="left" vertical="center" wrapText="1"/>
    </xf>
    <xf numFmtId="0" fontId="29" fillId="2" borderId="55" xfId="0" applyFont="1" applyFill="1" applyBorder="1" applyAlignment="1">
      <alignment horizontal="left" vertical="center" wrapText="1"/>
    </xf>
    <xf numFmtId="0" fontId="29" fillId="2" borderId="76" xfId="0" applyFont="1" applyFill="1" applyBorder="1" applyAlignment="1">
      <alignment horizontal="left" vertical="center" wrapText="1"/>
    </xf>
    <xf numFmtId="0" fontId="11" fillId="0" borderId="0" xfId="0" applyFont="1" applyBorder="1" applyAlignment="1">
      <alignment vertical="center" wrapText="1"/>
    </xf>
    <xf numFmtId="165" fontId="29" fillId="2" borderId="76" xfId="0" applyNumberFormat="1" applyFont="1" applyFill="1" applyBorder="1" applyAlignment="1">
      <alignment horizontal="left" vertical="center" wrapText="1"/>
    </xf>
    <xf numFmtId="0" fontId="31" fillId="30" borderId="52" xfId="0" applyFont="1" applyFill="1" applyBorder="1" applyAlignment="1">
      <alignment horizontal="right" vertical="center" wrapText="1"/>
    </xf>
    <xf numFmtId="0" fontId="8" fillId="31" borderId="141" xfId="0" applyFont="1" applyFill="1" applyBorder="1" applyAlignment="1">
      <alignment horizontal="center" vertical="center" wrapText="1"/>
    </xf>
    <xf numFmtId="0" fontId="8" fillId="31" borderId="118" xfId="0" applyFont="1" applyFill="1" applyBorder="1" applyAlignment="1">
      <alignment horizontal="center" vertical="center" wrapText="1"/>
    </xf>
    <xf numFmtId="0" fontId="8" fillId="31" borderId="133" xfId="0" applyFont="1" applyFill="1" applyBorder="1" applyAlignment="1">
      <alignment horizontal="center" vertical="center" wrapText="1"/>
    </xf>
    <xf numFmtId="0" fontId="8" fillId="32" borderId="139" xfId="0" applyFont="1" applyFill="1" applyBorder="1" applyAlignment="1">
      <alignment horizontal="center" vertical="center" wrapText="1"/>
    </xf>
    <xf numFmtId="0" fontId="8" fillId="32" borderId="135" xfId="0" applyFont="1" applyFill="1" applyBorder="1" applyAlignment="1">
      <alignment horizontal="center" vertical="center" wrapText="1"/>
    </xf>
    <xf numFmtId="0" fontId="8" fillId="32" borderId="136" xfId="0" applyFont="1" applyFill="1" applyBorder="1" applyAlignment="1">
      <alignment horizontal="center" vertical="center" wrapText="1"/>
    </xf>
    <xf numFmtId="0" fontId="8" fillId="31" borderId="94" xfId="0" applyFont="1" applyFill="1" applyBorder="1" applyAlignment="1">
      <alignment horizontal="center" vertical="center" wrapText="1"/>
    </xf>
    <xf numFmtId="0" fontId="8" fillId="31" borderId="60" xfId="0" applyFont="1" applyFill="1" applyBorder="1" applyAlignment="1">
      <alignment horizontal="center" vertical="center" wrapText="1"/>
    </xf>
    <xf numFmtId="0" fontId="8" fillId="31" borderId="129" xfId="0" applyFont="1" applyFill="1" applyBorder="1" applyAlignment="1">
      <alignment horizontal="center" vertical="center" wrapText="1"/>
    </xf>
    <xf numFmtId="0" fontId="12" fillId="4" borderId="94" xfId="0" applyFont="1" applyFill="1" applyBorder="1" applyAlignment="1">
      <alignment horizontal="center" vertical="center" wrapText="1"/>
    </xf>
    <xf numFmtId="0" fontId="8" fillId="31" borderId="143" xfId="0" applyFont="1" applyFill="1" applyBorder="1" applyAlignment="1">
      <alignment horizontal="center" vertical="center" wrapText="1"/>
    </xf>
    <xf numFmtId="0" fontId="8" fillId="31" borderId="135" xfId="0" applyFont="1" applyFill="1" applyBorder="1" applyAlignment="1">
      <alignment horizontal="center" vertical="center" wrapText="1"/>
    </xf>
    <xf numFmtId="0" fontId="8" fillId="31" borderId="142" xfId="0" applyFont="1" applyFill="1" applyBorder="1" applyAlignment="1">
      <alignment horizontal="center" vertical="center" wrapText="1"/>
    </xf>
    <xf numFmtId="9" fontId="32" fillId="7" borderId="81" xfId="0" applyNumberFormat="1" applyFont="1" applyFill="1" applyBorder="1" applyAlignment="1">
      <alignment horizontal="center" vertical="center"/>
    </xf>
    <xf numFmtId="9" fontId="32" fillId="3" borderId="20" xfId="0" applyNumberFormat="1" applyFont="1" applyFill="1" applyBorder="1" applyAlignment="1">
      <alignment horizontal="center" vertical="center" wrapText="1"/>
    </xf>
    <xf numFmtId="9" fontId="32" fillId="7" borderId="95" xfId="0" applyNumberFormat="1" applyFont="1" applyFill="1" applyBorder="1" applyAlignment="1">
      <alignment horizontal="center" vertical="center"/>
    </xf>
    <xf numFmtId="0" fontId="13" fillId="7" borderId="94"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0" fillId="7" borderId="60" xfId="0" applyFont="1" applyFill="1" applyBorder="1" applyAlignment="1">
      <alignment horizontal="left" vertical="center" wrapText="1"/>
    </xf>
    <xf numFmtId="9" fontId="3" fillId="7" borderId="132" xfId="0" applyNumberFormat="1" applyFont="1" applyFill="1" applyBorder="1" applyAlignment="1">
      <alignment horizontal="center" vertical="center" wrapText="1"/>
    </xf>
    <xf numFmtId="9" fontId="3" fillId="7" borderId="59" xfId="0" applyNumberFormat="1" applyFont="1" applyFill="1" applyBorder="1" applyAlignment="1">
      <alignment horizontal="center" vertical="center" wrapText="1"/>
    </xf>
    <xf numFmtId="0" fontId="3" fillId="7" borderId="30" xfId="0" applyFont="1" applyFill="1" applyBorder="1" applyAlignment="1">
      <alignment horizontal="center" vertical="center" wrapText="1"/>
    </xf>
    <xf numFmtId="3" fontId="18" fillId="3" borderId="39" xfId="0" applyNumberFormat="1" applyFont="1" applyFill="1" applyBorder="1" applyAlignment="1">
      <alignment horizontal="center" vertical="center" wrapText="1"/>
    </xf>
    <xf numFmtId="0" fontId="3" fillId="3" borderId="26"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87" xfId="0" applyFont="1" applyFill="1" applyBorder="1" applyAlignment="1">
      <alignment horizontal="left" vertical="center" wrapText="1"/>
    </xf>
    <xf numFmtId="0" fontId="0" fillId="7" borderId="55" xfId="0" applyFill="1" applyBorder="1" applyAlignment="1">
      <alignment vertical="center"/>
    </xf>
    <xf numFmtId="0" fontId="0" fillId="7" borderId="76" xfId="0" applyFill="1" applyBorder="1" applyAlignment="1">
      <alignment vertical="center"/>
    </xf>
    <xf numFmtId="0" fontId="0" fillId="7" borderId="62" xfId="0" applyFill="1" applyBorder="1" applyAlignment="1">
      <alignment vertical="center"/>
    </xf>
    <xf numFmtId="0" fontId="0" fillId="7" borderId="75" xfId="0" applyFill="1" applyBorder="1" applyAlignment="1">
      <alignment horizontal="center" vertical="center"/>
    </xf>
    <xf numFmtId="0" fontId="0" fillId="7" borderId="74" xfId="0" applyFill="1" applyBorder="1" applyAlignment="1">
      <alignment horizontal="center" vertical="center"/>
    </xf>
    <xf numFmtId="0" fontId="0" fillId="7" borderId="62" xfId="0" applyFill="1" applyBorder="1" applyAlignment="1">
      <alignment horizontal="center" vertical="center"/>
    </xf>
    <xf numFmtId="0" fontId="3" fillId="7" borderId="52" xfId="0" applyFont="1" applyFill="1" applyBorder="1" applyAlignment="1">
      <alignment vertical="center" wrapText="1"/>
    </xf>
    <xf numFmtId="0" fontId="0" fillId="7" borderId="55" xfId="0" applyFont="1" applyFill="1" applyBorder="1" applyAlignment="1">
      <alignment horizontal="left" vertical="center"/>
    </xf>
    <xf numFmtId="0" fontId="0" fillId="7" borderId="74" xfId="0" applyFont="1" applyFill="1" applyBorder="1" applyAlignment="1">
      <alignment horizontal="left" vertical="center"/>
    </xf>
    <xf numFmtId="0" fontId="0" fillId="7" borderId="62" xfId="0" applyFont="1" applyFill="1" applyBorder="1" applyAlignment="1">
      <alignment horizontal="left" vertical="center"/>
    </xf>
    <xf numFmtId="0" fontId="0" fillId="7" borderId="63" xfId="0" applyFill="1" applyBorder="1" applyAlignment="1">
      <alignment vertical="center"/>
    </xf>
    <xf numFmtId="0" fontId="3" fillId="7" borderId="76" xfId="0" applyFont="1" applyFill="1" applyBorder="1" applyAlignment="1">
      <alignment vertical="center" wrapText="1"/>
    </xf>
    <xf numFmtId="0" fontId="3" fillId="7" borderId="62" xfId="0" applyFont="1" applyFill="1" applyBorder="1" applyAlignment="1">
      <alignment vertical="center" wrapText="1"/>
    </xf>
    <xf numFmtId="0" fontId="3" fillId="7" borderId="63" xfId="0" applyFont="1" applyFill="1" applyBorder="1" applyAlignment="1">
      <alignment vertical="center" wrapText="1"/>
    </xf>
    <xf numFmtId="0" fontId="13" fillId="7" borderId="63" xfId="0" applyFont="1" applyFill="1" applyBorder="1" applyAlignment="1">
      <alignment horizontal="center" vertical="center"/>
    </xf>
    <xf numFmtId="0" fontId="13" fillId="7" borderId="76" xfId="0" applyFont="1" applyFill="1" applyBorder="1" applyAlignment="1">
      <alignment horizontal="center" vertical="center"/>
    </xf>
    <xf numFmtId="0" fontId="13" fillId="7" borderId="76" xfId="0" applyFont="1" applyFill="1" applyBorder="1" applyAlignment="1">
      <alignment horizontal="left" vertical="center"/>
    </xf>
    <xf numFmtId="0" fontId="13" fillId="7" borderId="55" xfId="0" applyFont="1" applyFill="1" applyBorder="1" applyAlignment="1">
      <alignment horizontal="center" vertical="center"/>
    </xf>
    <xf numFmtId="3" fontId="13" fillId="7" borderId="90" xfId="0" applyNumberFormat="1" applyFont="1" applyFill="1" applyBorder="1" applyAlignment="1">
      <alignment horizontal="center" vertical="center"/>
    </xf>
    <xf numFmtId="3" fontId="13" fillId="7" borderId="76" xfId="0" applyNumberFormat="1" applyFont="1" applyFill="1" applyBorder="1" applyAlignment="1">
      <alignment horizontal="center" vertical="center"/>
    </xf>
    <xf numFmtId="9" fontId="13" fillId="7" borderId="62" xfId="1" applyFont="1" applyFill="1" applyBorder="1" applyAlignment="1">
      <alignment horizontal="center" vertical="center" wrapText="1"/>
    </xf>
    <xf numFmtId="165" fontId="13" fillId="7" borderId="73" xfId="0" applyNumberFormat="1" applyFont="1" applyFill="1" applyBorder="1" applyAlignment="1">
      <alignment horizontal="center" vertical="center" wrapText="1"/>
    </xf>
    <xf numFmtId="9" fontId="18" fillId="7" borderId="55" xfId="1" applyFont="1" applyFill="1" applyBorder="1" applyAlignment="1">
      <alignment horizontal="center" vertical="center" wrapText="1"/>
    </xf>
    <xf numFmtId="9" fontId="13" fillId="7" borderId="75" xfId="1" applyFont="1" applyFill="1" applyBorder="1" applyAlignment="1">
      <alignment horizontal="center" vertical="center" wrapText="1"/>
    </xf>
    <xf numFmtId="9" fontId="13" fillId="7" borderId="74" xfId="1" applyFont="1" applyFill="1" applyBorder="1" applyAlignment="1">
      <alignment horizontal="center" vertical="center" wrapText="1"/>
    </xf>
    <xf numFmtId="9" fontId="13" fillId="7" borderId="76" xfId="1" applyFont="1" applyFill="1" applyBorder="1" applyAlignment="1">
      <alignment horizontal="left" vertical="center"/>
    </xf>
    <xf numFmtId="0" fontId="13" fillId="7" borderId="55" xfId="0" applyFont="1" applyFill="1" applyBorder="1" applyAlignment="1">
      <alignment vertical="center"/>
    </xf>
    <xf numFmtId="164" fontId="13" fillId="7" borderId="75" xfId="0" applyNumberFormat="1" applyFont="1" applyFill="1" applyBorder="1" applyAlignment="1">
      <alignment horizontal="center" vertical="center"/>
    </xf>
    <xf numFmtId="4" fontId="13" fillId="7" borderId="122" xfId="0" applyNumberFormat="1" applyFont="1" applyFill="1" applyBorder="1" applyAlignment="1">
      <alignment horizontal="center" vertical="center"/>
    </xf>
    <xf numFmtId="0" fontId="13" fillId="7" borderId="63" xfId="0" applyFont="1" applyFill="1" applyBorder="1"/>
    <xf numFmtId="0" fontId="13" fillId="7" borderId="74" xfId="0" applyFont="1" applyFill="1" applyBorder="1" applyAlignment="1">
      <alignment horizontal="center" vertical="center"/>
    </xf>
    <xf numFmtId="0" fontId="13" fillId="7" borderId="99" xfId="0" applyFont="1" applyFill="1" applyBorder="1" applyAlignment="1">
      <alignment horizontal="center" vertical="center"/>
    </xf>
    <xf numFmtId="0" fontId="16" fillId="7" borderId="76" xfId="0" applyFont="1" applyFill="1" applyBorder="1" applyAlignment="1">
      <alignment horizontal="center" vertical="center"/>
    </xf>
    <xf numFmtId="0" fontId="0" fillId="7" borderId="110" xfId="0" applyFont="1" applyFill="1" applyBorder="1" applyAlignment="1">
      <alignment horizontal="left" vertical="center"/>
    </xf>
    <xf numFmtId="0" fontId="0" fillId="7" borderId="76" xfId="0" applyFont="1" applyFill="1" applyBorder="1" applyAlignment="1">
      <alignment horizontal="left" vertical="center"/>
    </xf>
    <xf numFmtId="0" fontId="0" fillId="7" borderId="75" xfId="0" applyFont="1" applyFill="1" applyBorder="1" applyAlignment="1">
      <alignment horizontal="left" vertical="center"/>
    </xf>
    <xf numFmtId="0" fontId="0" fillId="7" borderId="99" xfId="0" applyFont="1" applyFill="1" applyBorder="1" applyAlignment="1">
      <alignment horizontal="left" vertical="center"/>
    </xf>
    <xf numFmtId="0" fontId="18" fillId="3" borderId="41" xfId="0" applyFont="1" applyFill="1" applyBorder="1" applyAlignment="1">
      <alignment horizontal="center" vertical="center" wrapText="1"/>
    </xf>
    <xf numFmtId="3" fontId="13" fillId="3" borderId="93" xfId="0" applyNumberFormat="1" applyFont="1" applyFill="1" applyBorder="1" applyAlignment="1">
      <alignment horizontal="center" vertical="center" wrapText="1"/>
    </xf>
    <xf numFmtId="0" fontId="0" fillId="3" borderId="56" xfId="0" applyFont="1" applyFill="1" applyBorder="1" applyAlignment="1">
      <alignment horizontal="left" vertical="center"/>
    </xf>
    <xf numFmtId="0" fontId="0" fillId="3" borderId="113" xfId="0" applyFont="1" applyFill="1" applyBorder="1" applyAlignment="1">
      <alignment horizontal="left" vertical="center" wrapText="1"/>
    </xf>
    <xf numFmtId="0" fontId="0" fillId="3" borderId="93" xfId="0" applyFont="1" applyFill="1" applyBorder="1" applyAlignment="1">
      <alignment horizontal="left" vertical="center" wrapText="1"/>
    </xf>
    <xf numFmtId="0" fontId="0" fillId="3" borderId="48" xfId="0" applyFont="1" applyFill="1" applyBorder="1" applyAlignment="1">
      <alignment horizontal="left" vertical="center" wrapText="1"/>
    </xf>
    <xf numFmtId="0" fontId="0" fillId="3" borderId="80" xfId="0" applyFont="1" applyFill="1" applyBorder="1" applyAlignment="1">
      <alignment horizontal="left" vertical="center" wrapText="1"/>
    </xf>
    <xf numFmtId="0" fontId="0" fillId="3" borderId="49" xfId="0" applyFont="1" applyFill="1" applyBorder="1" applyAlignment="1">
      <alignment horizontal="left" vertical="center" wrapText="1"/>
    </xf>
    <xf numFmtId="0" fontId="0" fillId="3" borderId="54" xfId="0" applyFont="1" applyFill="1" applyBorder="1" applyAlignment="1">
      <alignment horizontal="left" vertical="center" wrapText="1"/>
    </xf>
    <xf numFmtId="0" fontId="3" fillId="3" borderId="54" xfId="0" applyFont="1" applyFill="1" applyBorder="1" applyAlignment="1">
      <alignment vertical="center" wrapText="1"/>
    </xf>
    <xf numFmtId="0" fontId="3" fillId="3" borderId="93" xfId="0" applyFont="1" applyFill="1" applyBorder="1" applyAlignment="1">
      <alignment vertical="center" wrapText="1"/>
    </xf>
    <xf numFmtId="0" fontId="3" fillId="3" borderId="56" xfId="0" applyFont="1" applyFill="1" applyBorder="1" applyAlignment="1">
      <alignment vertical="center" wrapText="1"/>
    </xf>
    <xf numFmtId="0" fontId="3" fillId="3" borderId="48" xfId="0" applyFont="1" applyFill="1" applyBorder="1" applyAlignment="1">
      <alignment horizontal="center" vertical="center" wrapText="1"/>
    </xf>
    <xf numFmtId="0" fontId="3" fillId="3" borderId="80" xfId="0" applyFont="1" applyFill="1" applyBorder="1" applyAlignment="1">
      <alignment horizontal="center" vertical="center" wrapText="1"/>
    </xf>
    <xf numFmtId="9" fontId="3" fillId="3" borderId="80" xfId="0" applyNumberFormat="1" applyFont="1" applyFill="1" applyBorder="1" applyAlignment="1">
      <alignment horizontal="center" vertical="center" wrapText="1"/>
    </xf>
    <xf numFmtId="0" fontId="3" fillId="3" borderId="56" xfId="0" applyFont="1" applyFill="1" applyBorder="1" applyAlignment="1">
      <alignment horizontal="center" vertical="center" wrapText="1"/>
    </xf>
    <xf numFmtId="0" fontId="0" fillId="3" borderId="108" xfId="0" applyFont="1" applyFill="1" applyBorder="1" applyAlignment="1">
      <alignment horizontal="left" vertical="center" wrapText="1"/>
    </xf>
    <xf numFmtId="0" fontId="3" fillId="3" borderId="111" xfId="0" applyFont="1" applyFill="1" applyBorder="1" applyAlignment="1">
      <alignment vertical="center" wrapText="1"/>
    </xf>
    <xf numFmtId="0" fontId="10" fillId="23" borderId="104" xfId="0" applyFont="1" applyFill="1" applyBorder="1" applyAlignment="1">
      <alignment horizontal="center" vertical="center" wrapText="1"/>
    </xf>
    <xf numFmtId="0" fontId="0" fillId="3" borderId="29" xfId="0" applyFont="1" applyFill="1" applyBorder="1" applyAlignment="1">
      <alignment horizontal="left" vertical="center"/>
    </xf>
    <xf numFmtId="0" fontId="3" fillId="3" borderId="114" xfId="0" applyFont="1" applyFill="1" applyBorder="1" applyAlignment="1">
      <alignment horizontal="center" vertical="center" wrapText="1"/>
    </xf>
    <xf numFmtId="0" fontId="3" fillId="3" borderId="4" xfId="0" applyFont="1" applyFill="1" applyBorder="1" applyAlignment="1">
      <alignment horizontal="center" vertical="center" wrapText="1"/>
    </xf>
    <xf numFmtId="3" fontId="35" fillId="3" borderId="21" xfId="0" applyNumberFormat="1" applyFont="1" applyFill="1" applyBorder="1" applyAlignment="1">
      <alignment horizontal="center" vertical="center" wrapText="1"/>
    </xf>
    <xf numFmtId="0" fontId="13" fillId="7" borderId="148"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7" xfId="0" applyFont="1" applyFill="1" applyBorder="1" applyAlignment="1">
      <alignment horizontal="left" vertical="center" wrapText="1"/>
    </xf>
    <xf numFmtId="0" fontId="13" fillId="7" borderId="0" xfId="0" applyFont="1" applyFill="1" applyBorder="1" applyAlignment="1">
      <alignment horizontal="center" vertical="center" wrapText="1"/>
    </xf>
    <xf numFmtId="3" fontId="13" fillId="7" borderId="148" xfId="0" applyNumberFormat="1" applyFont="1" applyFill="1" applyBorder="1" applyAlignment="1">
      <alignment horizontal="center" vertical="center" wrapText="1"/>
    </xf>
    <xf numFmtId="3" fontId="13" fillId="7" borderId="7" xfId="0" applyNumberFormat="1" applyFont="1" applyFill="1" applyBorder="1" applyAlignment="1">
      <alignment horizontal="center" vertical="center" wrapText="1"/>
    </xf>
    <xf numFmtId="0" fontId="13" fillId="7" borderId="14" xfId="0" applyFont="1" applyFill="1" applyBorder="1" applyAlignment="1">
      <alignment horizontal="center" vertical="center" wrapText="1"/>
    </xf>
    <xf numFmtId="165" fontId="13" fillId="7" borderId="149" xfId="0" applyNumberFormat="1" applyFont="1" applyFill="1" applyBorder="1" applyAlignment="1">
      <alignment horizontal="center" vertical="center" wrapText="1"/>
    </xf>
    <xf numFmtId="3" fontId="13" fillId="7" borderId="0" xfId="0" applyNumberFormat="1" applyFont="1" applyFill="1" applyBorder="1" applyAlignment="1">
      <alignment horizontal="center" vertical="center" wrapText="1"/>
    </xf>
    <xf numFmtId="3" fontId="13" fillId="7" borderId="17" xfId="0" applyNumberFormat="1" applyFont="1" applyFill="1" applyBorder="1" applyAlignment="1">
      <alignment horizontal="center" vertical="center" wrapText="1"/>
    </xf>
    <xf numFmtId="3" fontId="13" fillId="7" borderId="5" xfId="0" applyNumberFormat="1" applyFont="1" applyFill="1" applyBorder="1" applyAlignment="1">
      <alignment horizontal="center" vertical="center" wrapText="1"/>
    </xf>
    <xf numFmtId="0" fontId="13" fillId="7" borderId="11" xfId="0" applyFont="1" applyFill="1" applyBorder="1" applyAlignment="1">
      <alignment vertical="center" wrapText="1"/>
    </xf>
    <xf numFmtId="164" fontId="13" fillId="7" borderId="17" xfId="0" applyNumberFormat="1" applyFont="1" applyFill="1" applyBorder="1" applyAlignment="1">
      <alignment horizontal="center" vertical="center" wrapText="1"/>
    </xf>
    <xf numFmtId="4" fontId="13" fillId="7" borderId="11" xfId="0" applyNumberFormat="1" applyFont="1" applyFill="1" applyBorder="1" applyAlignment="1">
      <alignment horizontal="center" vertical="center" wrapText="1"/>
    </xf>
    <xf numFmtId="0" fontId="0" fillId="7" borderId="14" xfId="0" applyFont="1" applyFill="1" applyBorder="1" applyAlignment="1">
      <alignment horizontal="left" vertical="center" wrapText="1"/>
    </xf>
    <xf numFmtId="0" fontId="0" fillId="7" borderId="107" xfId="0" applyFont="1" applyFill="1" applyBorder="1" applyAlignment="1">
      <alignment horizontal="left" vertical="center" wrapText="1"/>
    </xf>
    <xf numFmtId="0" fontId="0" fillId="7" borderId="7" xfId="0" applyFont="1" applyFill="1" applyBorder="1" applyAlignment="1">
      <alignment horizontal="left" vertical="center" wrapText="1"/>
    </xf>
    <xf numFmtId="0" fontId="0" fillId="7" borderId="17" xfId="0" applyFont="1" applyFill="1" applyBorder="1" applyAlignment="1">
      <alignment horizontal="left" vertical="center" wrapText="1"/>
    </xf>
    <xf numFmtId="0" fontId="0" fillId="7" borderId="5" xfId="0" applyFont="1" applyFill="1" applyBorder="1" applyAlignment="1">
      <alignment horizontal="left" vertical="center" wrapText="1"/>
    </xf>
    <xf numFmtId="0" fontId="0" fillId="7" borderId="35" xfId="0" applyFont="1" applyFill="1" applyBorder="1" applyAlignment="1">
      <alignment horizontal="left" vertical="center" wrapText="1"/>
    </xf>
    <xf numFmtId="0" fontId="0" fillId="7" borderId="0" xfId="0" applyFont="1" applyFill="1" applyBorder="1" applyAlignment="1">
      <alignment horizontal="left" vertical="center" wrapText="1"/>
    </xf>
    <xf numFmtId="0" fontId="3" fillId="7" borderId="0" xfId="0" applyFont="1" applyFill="1" applyBorder="1" applyAlignment="1">
      <alignment vertical="center" wrapText="1"/>
    </xf>
    <xf numFmtId="0" fontId="3" fillId="7" borderId="7" xfId="0" applyFont="1" applyFill="1" applyBorder="1" applyAlignment="1">
      <alignment vertical="center" wrapText="1"/>
    </xf>
    <xf numFmtId="0" fontId="3" fillId="7" borderId="14" xfId="0" applyFont="1" applyFill="1" applyBorder="1" applyAlignment="1">
      <alignment vertical="center" wrapText="1"/>
    </xf>
    <xf numFmtId="9" fontId="3" fillId="7" borderId="17" xfId="0" applyNumberFormat="1" applyFont="1" applyFill="1" applyBorder="1" applyAlignment="1">
      <alignment horizontal="center" vertical="center" wrapText="1"/>
    </xf>
    <xf numFmtId="9" fontId="3" fillId="7" borderId="5" xfId="0" applyNumberFormat="1" applyFont="1" applyFill="1" applyBorder="1" applyAlignment="1">
      <alignment horizontal="center" vertical="center" wrapText="1"/>
    </xf>
    <xf numFmtId="0" fontId="3" fillId="7" borderId="14" xfId="0" applyFont="1" applyFill="1" applyBorder="1" applyAlignment="1">
      <alignment horizontal="center" vertical="center" wrapText="1"/>
    </xf>
    <xf numFmtId="0" fontId="0" fillId="7" borderId="8" xfId="0" applyFont="1" applyFill="1" applyBorder="1" applyAlignment="1">
      <alignment horizontal="left" vertical="center" wrapText="1"/>
    </xf>
    <xf numFmtId="0" fontId="3" fillId="7" borderId="7" xfId="0" applyFont="1" applyFill="1" applyBorder="1" applyAlignment="1">
      <alignment horizontal="left" vertical="center" wrapText="1"/>
    </xf>
    <xf numFmtId="0" fontId="3" fillId="7" borderId="14" xfId="0" applyFont="1" applyFill="1" applyBorder="1" applyAlignment="1">
      <alignment horizontal="left" vertical="center" wrapText="1"/>
    </xf>
    <xf numFmtId="0" fontId="3" fillId="7" borderId="15" xfId="0" applyFont="1" applyFill="1" applyBorder="1" applyAlignment="1">
      <alignment horizontal="left" vertical="center" wrapText="1"/>
    </xf>
    <xf numFmtId="0" fontId="10" fillId="24" borderId="52" xfId="0" applyFont="1" applyFill="1" applyBorder="1" applyAlignment="1">
      <alignment horizontal="center" vertical="center" wrapText="1"/>
    </xf>
    <xf numFmtId="0" fontId="4" fillId="21" borderId="107" xfId="0" applyFont="1" applyFill="1" applyBorder="1" applyAlignment="1">
      <alignment horizontal="center" vertical="center" wrapText="1"/>
    </xf>
    <xf numFmtId="0" fontId="0" fillId="0" borderId="0" xfId="0" applyBorder="1" applyAlignment="1">
      <alignment horizontal="center" vertical="center" wrapText="1"/>
    </xf>
    <xf numFmtId="0" fontId="19" fillId="20" borderId="36" xfId="0" applyFont="1" applyFill="1" applyBorder="1" applyAlignment="1">
      <alignment horizontal="center" vertical="center" wrapText="1"/>
    </xf>
    <xf numFmtId="0" fontId="0" fillId="0" borderId="13" xfId="0" applyBorder="1" applyAlignment="1"/>
    <xf numFmtId="0" fontId="29" fillId="0" borderId="110" xfId="0" applyFont="1" applyBorder="1" applyAlignment="1">
      <alignment horizontal="left" vertical="center" wrapText="1"/>
    </xf>
    <xf numFmtId="0" fontId="29" fillId="0" borderId="55" xfId="0" applyFont="1" applyBorder="1" applyAlignment="1">
      <alignment horizontal="left" vertical="center" wrapText="1"/>
    </xf>
    <xf numFmtId="0" fontId="29" fillId="0" borderId="84" xfId="0" applyFont="1" applyBorder="1" applyAlignment="1">
      <alignment horizontal="left" vertical="center" wrapText="1"/>
    </xf>
    <xf numFmtId="0" fontId="29" fillId="2" borderId="110" xfId="0" applyFont="1" applyFill="1" applyBorder="1" applyAlignment="1">
      <alignment horizontal="left" vertical="center" wrapText="1"/>
    </xf>
    <xf numFmtId="0" fontId="29" fillId="0" borderId="62" xfId="0" applyFont="1" applyBorder="1" applyAlignment="1">
      <alignment wrapText="1"/>
    </xf>
    <xf numFmtId="0" fontId="29" fillId="0" borderId="52" xfId="0" applyFont="1" applyBorder="1" applyAlignment="1">
      <alignment horizontal="center" vertical="center" wrapText="1"/>
    </xf>
    <xf numFmtId="0" fontId="4" fillId="21" borderId="43" xfId="0" applyFont="1" applyFill="1" applyBorder="1" applyAlignment="1">
      <alignment horizontal="center" vertical="center" wrapText="1"/>
    </xf>
    <xf numFmtId="0" fontId="0" fillId="0" borderId="60" xfId="0" applyBorder="1" applyAlignment="1">
      <alignment horizontal="center" vertical="center" wrapText="1"/>
    </xf>
    <xf numFmtId="0" fontId="4" fillId="21" borderId="129" xfId="0" applyFont="1" applyFill="1" applyBorder="1" applyAlignment="1">
      <alignment horizontal="center" vertical="center" wrapText="1"/>
    </xf>
    <xf numFmtId="0" fontId="4" fillId="21" borderId="128" xfId="0" applyFont="1" applyFill="1" applyBorder="1" applyAlignment="1">
      <alignment horizontal="center" vertical="center" wrapText="1"/>
    </xf>
    <xf numFmtId="0" fontId="4" fillId="21" borderId="1" xfId="0" applyFont="1" applyFill="1" applyBorder="1" applyAlignment="1">
      <alignment horizontal="center" vertical="center" wrapText="1"/>
    </xf>
    <xf numFmtId="0" fontId="31" fillId="30" borderId="53" xfId="0" applyFont="1" applyFill="1" applyBorder="1" applyAlignment="1">
      <alignment horizontal="right" vertical="center" wrapText="1"/>
    </xf>
    <xf numFmtId="0" fontId="31" fillId="30" borderId="22" xfId="0" applyFont="1" applyFill="1" applyBorder="1" applyAlignment="1">
      <alignment horizontal="right" vertical="center" wrapText="1"/>
    </xf>
    <xf numFmtId="0" fontId="31" fillId="30" borderId="23" xfId="0" applyFont="1" applyFill="1" applyBorder="1" applyAlignment="1">
      <alignment horizontal="right" vertical="center" wrapText="1"/>
    </xf>
    <xf numFmtId="0" fontId="8" fillId="31" borderId="43" xfId="0" applyFont="1" applyFill="1" applyBorder="1" applyAlignment="1">
      <alignment horizontal="center" vertical="center" wrapText="1"/>
    </xf>
    <xf numFmtId="0" fontId="8" fillId="31" borderId="60" xfId="0" applyFont="1" applyFill="1" applyBorder="1" applyAlignment="1">
      <alignment horizontal="center" vertical="center" wrapText="1"/>
    </xf>
    <xf numFmtId="0" fontId="9" fillId="31" borderId="45" xfId="0" applyFont="1" applyFill="1" applyBorder="1" applyAlignment="1">
      <alignment horizontal="center" vertical="center" wrapText="1"/>
    </xf>
    <xf numFmtId="0" fontId="9" fillId="31" borderId="31" xfId="0" applyFont="1" applyFill="1" applyBorder="1" applyAlignment="1">
      <alignment horizontal="center" vertical="center" wrapText="1"/>
    </xf>
    <xf numFmtId="0" fontId="31" fillId="30" borderId="53" xfId="0" applyFont="1" applyFill="1" applyBorder="1" applyAlignment="1">
      <alignment horizontal="center" vertical="center" wrapText="1"/>
    </xf>
    <xf numFmtId="0" fontId="31" fillId="30" borderId="22" xfId="0" applyFont="1" applyFill="1" applyBorder="1" applyAlignment="1">
      <alignment horizontal="center" vertical="center" wrapText="1"/>
    </xf>
    <xf numFmtId="0" fontId="31" fillId="30" borderId="23" xfId="0" applyFont="1" applyFill="1" applyBorder="1" applyAlignment="1">
      <alignment horizontal="center" vertical="center" wrapText="1"/>
    </xf>
    <xf numFmtId="0" fontId="29" fillId="2" borderId="52" xfId="0" applyFont="1" applyFill="1" applyBorder="1" applyAlignment="1">
      <alignment horizontal="center" vertical="center" wrapText="1"/>
    </xf>
    <xf numFmtId="0" fontId="5" fillId="19" borderId="33" xfId="0" applyFont="1" applyFill="1" applyBorder="1" applyAlignment="1">
      <alignment horizontal="center" vertical="center" wrapText="1"/>
    </xf>
    <xf numFmtId="0" fontId="5" fillId="19" borderId="12" xfId="0" applyFont="1" applyFill="1" applyBorder="1" applyAlignment="1">
      <alignment horizontal="center" vertical="center" wrapText="1"/>
    </xf>
    <xf numFmtId="0" fontId="5" fillId="19" borderId="36" xfId="0" applyFont="1" applyFill="1" applyBorder="1" applyAlignment="1">
      <alignment horizontal="center" vertical="center" wrapText="1"/>
    </xf>
    <xf numFmtId="0" fontId="5" fillId="19" borderId="13" xfId="0" applyFont="1" applyFill="1" applyBorder="1" applyAlignment="1">
      <alignment horizontal="center" vertical="center" wrapText="1"/>
    </xf>
    <xf numFmtId="0" fontId="5" fillId="19" borderId="53" xfId="0" applyFont="1" applyFill="1" applyBorder="1" applyAlignment="1">
      <alignment horizontal="center" vertical="center" wrapText="1"/>
    </xf>
    <xf numFmtId="0" fontId="5" fillId="19" borderId="22" xfId="0" applyFont="1" applyFill="1" applyBorder="1" applyAlignment="1">
      <alignment horizontal="center" vertical="center" wrapText="1"/>
    </xf>
    <xf numFmtId="0" fontId="5" fillId="19" borderId="23" xfId="0" applyFont="1" applyFill="1" applyBorder="1" applyAlignment="1">
      <alignment horizontal="center" vertical="center" wrapText="1"/>
    </xf>
    <xf numFmtId="0" fontId="5" fillId="31" borderId="0" xfId="0" applyFont="1" applyFill="1" applyBorder="1" applyAlignment="1">
      <alignment horizontal="center" vertical="center" wrapText="1"/>
    </xf>
    <xf numFmtId="0" fontId="0" fillId="31" borderId="0" xfId="0" applyFill="1" applyBorder="1" applyAlignment="1">
      <alignment horizontal="center" vertical="center" wrapText="1"/>
    </xf>
    <xf numFmtId="0" fontId="0" fillId="31" borderId="14" xfId="0" applyFill="1" applyBorder="1" applyAlignment="1">
      <alignment horizontal="center" vertical="center" wrapText="1"/>
    </xf>
    <xf numFmtId="0" fontId="5" fillId="19" borderId="137" xfId="0" applyFont="1" applyFill="1" applyBorder="1" applyAlignment="1">
      <alignment horizontal="center" vertical="center"/>
    </xf>
    <xf numFmtId="0" fontId="0" fillId="0" borderId="44" xfId="0" applyBorder="1" applyAlignment="1">
      <alignment horizontal="center" vertical="center"/>
    </xf>
    <xf numFmtId="0" fontId="0" fillId="0" borderId="138" xfId="0" applyBorder="1" applyAlignment="1">
      <alignment horizontal="center" vertical="center"/>
    </xf>
    <xf numFmtId="0" fontId="5" fillId="19" borderId="24" xfId="0" applyFont="1" applyFill="1" applyBorder="1" applyAlignment="1">
      <alignment horizontal="center" vertical="center" wrapText="1"/>
    </xf>
    <xf numFmtId="0" fontId="5" fillId="19" borderId="37" xfId="0" applyFont="1" applyFill="1" applyBorder="1" applyAlignment="1">
      <alignment horizontal="center" vertical="center" wrapText="1"/>
    </xf>
    <xf numFmtId="0" fontId="29" fillId="0" borderId="52" xfId="0" applyFont="1" applyBorder="1" applyAlignment="1">
      <alignment wrapText="1"/>
    </xf>
    <xf numFmtId="0" fontId="0" fillId="0" borderId="24" xfId="0" applyBorder="1" applyAlignment="1">
      <alignment horizontal="center" vertical="center" wrapText="1"/>
    </xf>
    <xf numFmtId="0" fontId="0" fillId="0" borderId="37" xfId="0" applyBorder="1" applyAlignment="1">
      <alignment horizontal="center" vertical="center" wrapText="1"/>
    </xf>
    <xf numFmtId="0" fontId="5" fillId="19" borderId="12" xfId="0" applyFont="1" applyFill="1" applyBorder="1" applyAlignment="1">
      <alignment horizontal="center" vertical="center"/>
    </xf>
    <xf numFmtId="0" fontId="5" fillId="19" borderId="24" xfId="0" applyFont="1" applyFill="1" applyBorder="1" applyAlignment="1">
      <alignment horizontal="center" vertical="center"/>
    </xf>
    <xf numFmtId="0" fontId="5" fillId="19" borderId="0" xfId="0" applyFont="1" applyFill="1" applyBorder="1" applyAlignment="1">
      <alignment horizontal="center" vertical="center"/>
    </xf>
    <xf numFmtId="0" fontId="5" fillId="19" borderId="14" xfId="0" applyFont="1" applyFill="1" applyBorder="1" applyAlignment="1">
      <alignment horizontal="center" vertical="center"/>
    </xf>
    <xf numFmtId="0" fontId="8" fillId="31" borderId="33" xfId="0" applyFont="1" applyFill="1" applyBorder="1" applyAlignment="1">
      <alignment horizontal="center" vertical="center" wrapText="1"/>
    </xf>
    <xf numFmtId="0" fontId="8" fillId="31" borderId="103" xfId="0" applyFont="1" applyFill="1" applyBorder="1" applyAlignment="1">
      <alignment horizontal="center" vertical="center" wrapText="1"/>
    </xf>
    <xf numFmtId="0" fontId="13" fillId="28" borderId="22" xfId="0" applyFont="1" applyFill="1" applyBorder="1" applyAlignment="1">
      <alignment horizontal="left" vertical="center" wrapText="1"/>
    </xf>
    <xf numFmtId="0" fontId="0" fillId="0" borderId="22" xfId="0" applyBorder="1" applyAlignment="1">
      <alignment horizontal="left" vertical="center" wrapText="1"/>
    </xf>
    <xf numFmtId="165" fontId="29" fillId="2" borderId="63" xfId="0" applyNumberFormat="1" applyFont="1" applyFill="1" applyBorder="1" applyAlignment="1">
      <alignment horizontal="left" vertical="center" wrapText="1"/>
    </xf>
    <xf numFmtId="0" fontId="29" fillId="0" borderId="55" xfId="0" applyFont="1" applyBorder="1" applyAlignment="1"/>
    <xf numFmtId="0" fontId="29" fillId="0" borderId="62" xfId="0" applyFont="1" applyBorder="1" applyAlignment="1"/>
    <xf numFmtId="0" fontId="29" fillId="2" borderId="63" xfId="0" applyFont="1" applyFill="1" applyBorder="1" applyAlignment="1">
      <alignment horizontal="left" vertical="center" wrapText="1"/>
    </xf>
    <xf numFmtId="0" fontId="29" fillId="2" borderId="55" xfId="0" applyFont="1" applyFill="1" applyBorder="1" applyAlignment="1">
      <alignment horizontal="left" vertical="center" wrapText="1"/>
    </xf>
    <xf numFmtId="0" fontId="29" fillId="2" borderId="62" xfId="0" applyFont="1" applyFill="1" applyBorder="1" applyAlignment="1">
      <alignment horizontal="left" vertical="center" wrapText="1"/>
    </xf>
    <xf numFmtId="165" fontId="29" fillId="2" borderId="110" xfId="0" applyNumberFormat="1" applyFont="1" applyFill="1" applyBorder="1" applyAlignment="1">
      <alignment horizontal="left" vertical="center" wrapText="1"/>
    </xf>
    <xf numFmtId="165" fontId="29" fillId="2" borderId="55" xfId="0" applyNumberFormat="1" applyFont="1" applyFill="1" applyBorder="1" applyAlignment="1">
      <alignment horizontal="left" vertical="center" wrapText="1"/>
    </xf>
    <xf numFmtId="0" fontId="22" fillId="26" borderId="53" xfId="0" applyFont="1" applyFill="1" applyBorder="1" applyAlignment="1">
      <alignment horizontal="center" vertical="center" wrapText="1"/>
    </xf>
    <xf numFmtId="0" fontId="22" fillId="26" borderId="22" xfId="0" applyFont="1" applyFill="1" applyBorder="1" applyAlignment="1">
      <alignment horizontal="center" vertical="center" wrapText="1"/>
    </xf>
    <xf numFmtId="0" fontId="22" fillId="26" borderId="23" xfId="0" applyFont="1" applyFill="1" applyBorder="1" applyAlignment="1">
      <alignment horizontal="center" vertical="center" wrapText="1"/>
    </xf>
    <xf numFmtId="0" fontId="13" fillId="25" borderId="52" xfId="0" applyFont="1" applyFill="1" applyBorder="1" applyAlignment="1">
      <alignment horizontal="left" vertical="center" wrapText="1"/>
    </xf>
    <xf numFmtId="0" fontId="21" fillId="26" borderId="52" xfId="0" applyFont="1" applyFill="1" applyBorder="1" applyAlignment="1">
      <alignment horizontal="center" vertical="center" wrapText="1"/>
    </xf>
    <xf numFmtId="0" fontId="0" fillId="0" borderId="53" xfId="0" applyBorder="1" applyAlignment="1"/>
    <xf numFmtId="0" fontId="0" fillId="0" borderId="52" xfId="0" applyBorder="1" applyAlignment="1"/>
    <xf numFmtId="0" fontId="13" fillId="25" borderId="23" xfId="0" applyFont="1" applyFill="1" applyBorder="1" applyAlignment="1">
      <alignment horizontal="left" vertical="center" wrapText="1"/>
    </xf>
    <xf numFmtId="0" fontId="13" fillId="28" borderId="104" xfId="0" applyFont="1" applyFill="1" applyBorder="1" applyAlignment="1">
      <alignment horizontal="left" vertical="center" wrapText="1"/>
    </xf>
    <xf numFmtId="0" fontId="0" fillId="0" borderId="26" xfId="0" applyBorder="1" applyAlignment="1">
      <alignment horizontal="left" vertical="center" wrapText="1"/>
    </xf>
    <xf numFmtId="0" fontId="0" fillId="0" borderId="64" xfId="0" applyBorder="1" applyAlignment="1">
      <alignment horizontal="left" vertical="center" wrapText="1"/>
    </xf>
    <xf numFmtId="0" fontId="4" fillId="12" borderId="105" xfId="0" applyFont="1" applyFill="1" applyBorder="1" applyAlignment="1">
      <alignment horizontal="center" vertical="center" wrapText="1"/>
    </xf>
    <xf numFmtId="0" fontId="4" fillId="12" borderId="115" xfId="0" applyFont="1" applyFill="1" applyBorder="1" applyAlignment="1">
      <alignment horizontal="center" vertical="center" wrapText="1"/>
    </xf>
    <xf numFmtId="0" fontId="4" fillId="12" borderId="27" xfId="0" applyFont="1" applyFill="1" applyBorder="1" applyAlignment="1">
      <alignment horizontal="center" vertical="center" wrapText="1"/>
    </xf>
    <xf numFmtId="0" fontId="19" fillId="8" borderId="52" xfId="0" applyFont="1" applyFill="1" applyBorder="1" applyAlignment="1">
      <alignment horizontal="center" vertical="center" wrapText="1"/>
    </xf>
    <xf numFmtId="0" fontId="19" fillId="10" borderId="52" xfId="0" applyFont="1" applyFill="1" applyBorder="1" applyAlignment="1">
      <alignment horizontal="center" vertical="center" wrapText="1"/>
    </xf>
    <xf numFmtId="0" fontId="19" fillId="29" borderId="52" xfId="0" applyFont="1" applyFill="1" applyBorder="1" applyAlignment="1">
      <alignment horizontal="center" vertical="center" wrapText="1"/>
    </xf>
    <xf numFmtId="0" fontId="19" fillId="5" borderId="52" xfId="0" applyFont="1" applyFill="1" applyBorder="1" applyAlignment="1">
      <alignment horizontal="center" vertical="center" wrapText="1"/>
    </xf>
    <xf numFmtId="0" fontId="19" fillId="5" borderId="63" xfId="0" applyFont="1" applyFill="1" applyBorder="1" applyAlignment="1">
      <alignment horizontal="center" vertical="center" wrapText="1"/>
    </xf>
    <xf numFmtId="0" fontId="19" fillId="5" borderId="124" xfId="0" applyFont="1" applyFill="1" applyBorder="1" applyAlignment="1">
      <alignment horizontal="center" vertical="center" wrapText="1"/>
    </xf>
    <xf numFmtId="0" fontId="19" fillId="5" borderId="125" xfId="0" applyFont="1" applyFill="1" applyBorder="1" applyAlignment="1">
      <alignment horizontal="center" vertical="center" wrapText="1"/>
    </xf>
    <xf numFmtId="0" fontId="19" fillId="15" borderId="52" xfId="0" applyFont="1" applyFill="1" applyBorder="1" applyAlignment="1">
      <alignment horizontal="center" vertical="center" wrapText="1"/>
    </xf>
    <xf numFmtId="0" fontId="19" fillId="15" borderId="124" xfId="0" applyFont="1" applyFill="1" applyBorder="1" applyAlignment="1">
      <alignment horizontal="center" vertical="center" wrapText="1"/>
    </xf>
    <xf numFmtId="0" fontId="19" fillId="14" borderId="70" xfId="0" applyFont="1" applyFill="1" applyBorder="1" applyAlignment="1">
      <alignment horizontal="center" vertical="center" wrapText="1"/>
    </xf>
    <xf numFmtId="0" fontId="19" fillId="14" borderId="71" xfId="0" applyFont="1" applyFill="1" applyBorder="1" applyAlignment="1">
      <alignment horizontal="center" vertical="center" wrapText="1"/>
    </xf>
    <xf numFmtId="0" fontId="19" fillId="14" borderId="54" xfId="0" applyFont="1" applyFill="1" applyBorder="1" applyAlignment="1">
      <alignment horizontal="center" vertical="center" wrapText="1"/>
    </xf>
    <xf numFmtId="0" fontId="0" fillId="0" borderId="54" xfId="0" applyBorder="1" applyAlignment="1">
      <alignment horizontal="center" vertical="center" wrapText="1"/>
    </xf>
    <xf numFmtId="0" fontId="0" fillId="0" borderId="56" xfId="0" applyBorder="1" applyAlignment="1">
      <alignment horizontal="center" vertical="center" wrapText="1"/>
    </xf>
    <xf numFmtId="0" fontId="4" fillId="12" borderId="118" xfId="0" applyFont="1" applyFill="1" applyBorder="1" applyAlignment="1">
      <alignment horizontal="center" vertical="center" wrapText="1"/>
    </xf>
    <xf numFmtId="0" fontId="4" fillId="12" borderId="76" xfId="0" applyFont="1" applyFill="1" applyBorder="1" applyAlignment="1">
      <alignment horizontal="center" vertical="center" wrapText="1"/>
    </xf>
    <xf numFmtId="49" fontId="26" fillId="12" borderId="118" xfId="0" applyNumberFormat="1" applyFont="1" applyFill="1" applyBorder="1" applyAlignment="1">
      <alignment horizontal="center" vertical="center" wrapText="1"/>
    </xf>
    <xf numFmtId="49" fontId="26" fillId="12" borderId="110" xfId="0" applyNumberFormat="1" applyFont="1" applyFill="1" applyBorder="1" applyAlignment="1">
      <alignment horizontal="center" vertical="center" wrapText="1"/>
    </xf>
    <xf numFmtId="0" fontId="19" fillId="27" borderId="53" xfId="0" applyFont="1" applyFill="1" applyBorder="1" applyAlignment="1">
      <alignment horizontal="center" vertical="center" wrapText="1"/>
    </xf>
    <xf numFmtId="0" fontId="19" fillId="27" borderId="22" xfId="0" applyFont="1" applyFill="1" applyBorder="1" applyAlignment="1">
      <alignment horizontal="center" vertical="center" wrapText="1"/>
    </xf>
    <xf numFmtId="0" fontId="19" fillId="27" borderId="23" xfId="0" applyFont="1" applyFill="1" applyBorder="1" applyAlignment="1">
      <alignment horizontal="center" vertical="center" wrapText="1"/>
    </xf>
    <xf numFmtId="0" fontId="13" fillId="28" borderId="53" xfId="0" applyFont="1" applyFill="1" applyBorder="1" applyAlignment="1">
      <alignment horizontal="left" vertical="center" wrapText="1"/>
    </xf>
    <xf numFmtId="0" fontId="13" fillId="28" borderId="23" xfId="0" applyFont="1" applyFill="1" applyBorder="1" applyAlignment="1">
      <alignment horizontal="left" vertical="center" wrapText="1"/>
    </xf>
    <xf numFmtId="0" fontId="13" fillId="28" borderId="69" xfId="0" applyFont="1" applyFill="1" applyBorder="1" applyAlignment="1">
      <alignment horizontal="left" vertical="center" wrapText="1"/>
    </xf>
    <xf numFmtId="0" fontId="13" fillId="28" borderId="26" xfId="0" applyFont="1" applyFill="1" applyBorder="1" applyAlignment="1">
      <alignment horizontal="left" vertical="center" wrapText="1"/>
    </xf>
    <xf numFmtId="0" fontId="13" fillId="28" borderId="51" xfId="0" applyFont="1" applyFill="1" applyBorder="1" applyAlignment="1">
      <alignment horizontal="left" vertical="center" wrapText="1"/>
    </xf>
    <xf numFmtId="0" fontId="13" fillId="28" borderId="64" xfId="0" applyFont="1" applyFill="1" applyBorder="1" applyAlignment="1">
      <alignment horizontal="left" vertical="center" wrapText="1"/>
    </xf>
    <xf numFmtId="0" fontId="14" fillId="25" borderId="52" xfId="0" applyFont="1" applyFill="1" applyBorder="1" applyAlignment="1">
      <alignment horizontal="left" vertical="center" wrapText="1"/>
    </xf>
    <xf numFmtId="0" fontId="4" fillId="16" borderId="104" xfId="0" applyFont="1" applyFill="1" applyBorder="1" applyAlignment="1">
      <alignment horizontal="center" vertical="center" wrapText="1"/>
    </xf>
    <xf numFmtId="0" fontId="4" fillId="16" borderId="109" xfId="0" applyFont="1" applyFill="1" applyBorder="1" applyAlignment="1">
      <alignment horizontal="center" vertical="center" wrapText="1"/>
    </xf>
    <xf numFmtId="0" fontId="4" fillId="16" borderId="60" xfId="0" applyFont="1" applyFill="1" applyBorder="1" applyAlignment="1">
      <alignment horizontal="center" vertical="center" wrapText="1"/>
    </xf>
    <xf numFmtId="0" fontId="4" fillId="16" borderId="76" xfId="0" applyFont="1" applyFill="1" applyBorder="1" applyAlignment="1">
      <alignment horizontal="center" vertical="center" wrapText="1"/>
    </xf>
    <xf numFmtId="0" fontId="4" fillId="12" borderId="112" xfId="0" applyFont="1" applyFill="1" applyBorder="1" applyAlignment="1">
      <alignment horizontal="center" vertical="center" wrapText="1"/>
    </xf>
    <xf numFmtId="0" fontId="0" fillId="0" borderId="12" xfId="0" applyBorder="1" applyAlignment="1">
      <alignment horizontal="center" vertical="center" wrapText="1"/>
    </xf>
    <xf numFmtId="0" fontId="4" fillId="16" borderId="30" xfId="0" applyFont="1" applyFill="1" applyBorder="1" applyAlignment="1">
      <alignment horizontal="center" vertical="center" wrapText="1"/>
    </xf>
    <xf numFmtId="0" fontId="4" fillId="16" borderId="62" xfId="0" applyFont="1" applyFill="1" applyBorder="1" applyAlignment="1">
      <alignment horizontal="center" vertical="center" wrapText="1"/>
    </xf>
    <xf numFmtId="0" fontId="20" fillId="18" borderId="125" xfId="0" applyFont="1" applyFill="1" applyBorder="1" applyAlignment="1">
      <alignment horizontal="center" vertical="center" wrapText="1"/>
    </xf>
    <xf numFmtId="0" fontId="20" fillId="18" borderId="126" xfId="0" applyFont="1" applyFill="1" applyBorder="1" applyAlignment="1">
      <alignment horizontal="center" vertical="center" wrapText="1"/>
    </xf>
    <xf numFmtId="0" fontId="20" fillId="18" borderId="127" xfId="0" applyFont="1" applyFill="1" applyBorder="1" applyAlignment="1">
      <alignment horizontal="center" vertical="center" wrapText="1"/>
    </xf>
    <xf numFmtId="3" fontId="18" fillId="3" borderId="49" xfId="0" applyNumberFormat="1" applyFont="1" applyFill="1" applyBorder="1" applyAlignment="1">
      <alignment horizontal="center" vertical="center" wrapText="1"/>
    </xf>
    <xf numFmtId="3" fontId="18" fillId="3" borderId="61" xfId="0" applyNumberFormat="1" applyFont="1" applyFill="1" applyBorder="1" applyAlignment="1">
      <alignment horizontal="center" vertical="center" wrapText="1"/>
    </xf>
    <xf numFmtId="0" fontId="13" fillId="3" borderId="93" xfId="0" applyFont="1" applyFill="1" applyBorder="1" applyAlignment="1">
      <alignment horizontal="center" vertical="center" wrapText="1"/>
    </xf>
    <xf numFmtId="0" fontId="13" fillId="3" borderId="60" xfId="0" applyFont="1" applyFill="1" applyBorder="1" applyAlignment="1">
      <alignment horizontal="center" vertical="center" wrapText="1"/>
    </xf>
    <xf numFmtId="0" fontId="13" fillId="3" borderId="91" xfId="0" applyFont="1" applyFill="1" applyBorder="1" applyAlignment="1">
      <alignment horizontal="center" vertical="center" wrapText="1"/>
    </xf>
    <xf numFmtId="0" fontId="13" fillId="3" borderId="94" xfId="0" applyFont="1" applyFill="1" applyBorder="1" applyAlignment="1">
      <alignment horizontal="center" vertical="center" wrapText="1"/>
    </xf>
    <xf numFmtId="0" fontId="10" fillId="23" borderId="53" xfId="0" applyFont="1" applyFill="1" applyBorder="1" applyAlignment="1">
      <alignment horizontal="center" vertical="center" wrapText="1"/>
    </xf>
    <xf numFmtId="0" fontId="10" fillId="23" borderId="23" xfId="0" applyFont="1" applyFill="1" applyBorder="1" applyAlignment="1">
      <alignment horizontal="center" vertical="center" wrapText="1"/>
    </xf>
    <xf numFmtId="0" fontId="13" fillId="28" borderId="53" xfId="0" applyFont="1" applyFill="1" applyBorder="1" applyAlignment="1">
      <alignment horizontal="center" vertical="center" wrapText="1"/>
    </xf>
    <xf numFmtId="0" fontId="13" fillId="28" borderId="23" xfId="0" applyFont="1" applyFill="1" applyBorder="1" applyAlignment="1">
      <alignment horizontal="center" vertical="center" wrapText="1"/>
    </xf>
    <xf numFmtId="9" fontId="16" fillId="3" borderId="93" xfId="0" applyNumberFormat="1" applyFont="1" applyFill="1" applyBorder="1" applyAlignment="1">
      <alignment horizontal="center" vertical="center" wrapText="1"/>
    </xf>
    <xf numFmtId="9" fontId="16" fillId="3" borderId="60" xfId="0" applyNumberFormat="1"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23" xfId="0" applyFont="1" applyFill="1" applyBorder="1" applyAlignment="1">
      <alignment horizontal="center" vertical="center" wrapText="1"/>
    </xf>
    <xf numFmtId="164" fontId="13" fillId="3" borderId="48" xfId="0" applyNumberFormat="1" applyFont="1" applyFill="1" applyBorder="1" applyAlignment="1">
      <alignment horizontal="center" vertical="center" wrapText="1"/>
    </xf>
    <xf numFmtId="164" fontId="13" fillId="3" borderId="132" xfId="0" applyNumberFormat="1" applyFont="1" applyFill="1" applyBorder="1" applyAlignment="1">
      <alignment horizontal="center" vertical="center" wrapText="1"/>
    </xf>
    <xf numFmtId="4" fontId="13" fillId="3" borderId="146" xfId="0" applyNumberFormat="1" applyFont="1" applyFill="1" applyBorder="1" applyAlignment="1">
      <alignment horizontal="center" vertical="center" wrapText="1"/>
    </xf>
    <xf numFmtId="4" fontId="13" fillId="3" borderId="147" xfId="0" applyNumberFormat="1" applyFont="1" applyFill="1" applyBorder="1" applyAlignment="1">
      <alignment horizontal="center" vertical="center" wrapText="1"/>
    </xf>
    <xf numFmtId="3" fontId="13" fillId="3" borderId="48" xfId="0" applyNumberFormat="1" applyFont="1" applyFill="1" applyBorder="1" applyAlignment="1">
      <alignment horizontal="center" vertical="center" wrapText="1"/>
    </xf>
    <xf numFmtId="3" fontId="13" fillId="3" borderId="132" xfId="0" applyNumberFormat="1" applyFont="1" applyFill="1" applyBorder="1" applyAlignment="1">
      <alignment horizontal="center" vertical="center" wrapText="1"/>
    </xf>
    <xf numFmtId="3" fontId="13" fillId="3" borderId="80" xfId="0" applyNumberFormat="1" applyFont="1" applyFill="1" applyBorder="1" applyAlignment="1">
      <alignment horizontal="center" vertical="center" wrapText="1"/>
    </xf>
    <xf numFmtId="3" fontId="13" fillId="3" borderId="59" xfId="0" applyNumberFormat="1" applyFont="1" applyFill="1" applyBorder="1" applyAlignment="1">
      <alignment horizontal="center" vertical="center" wrapText="1"/>
    </xf>
    <xf numFmtId="3" fontId="13" fillId="3" borderId="49" xfId="0" applyNumberFormat="1" applyFont="1" applyFill="1" applyBorder="1" applyAlignment="1">
      <alignment horizontal="center" vertical="center" wrapText="1"/>
    </xf>
    <xf numFmtId="3" fontId="13" fillId="3" borderId="61" xfId="0" applyNumberFormat="1" applyFont="1" applyFill="1" applyBorder="1" applyAlignment="1">
      <alignment horizontal="center" vertical="center" wrapText="1"/>
    </xf>
    <xf numFmtId="164" fontId="13" fillId="3" borderId="144" xfId="0" applyNumberFormat="1" applyFont="1" applyFill="1" applyBorder="1" applyAlignment="1">
      <alignment horizontal="center" vertical="center" wrapText="1"/>
    </xf>
    <xf numFmtId="164" fontId="13" fillId="3" borderId="145" xfId="0" applyNumberFormat="1" applyFont="1" applyFill="1" applyBorder="1" applyAlignment="1">
      <alignment horizontal="center" vertical="center" wrapText="1"/>
    </xf>
    <xf numFmtId="0" fontId="13" fillId="25" borderId="53" xfId="0" applyFont="1" applyFill="1" applyBorder="1" applyAlignment="1">
      <alignment horizontal="center" vertical="center" wrapText="1"/>
    </xf>
    <xf numFmtId="0" fontId="13" fillId="25" borderId="23" xfId="0" applyFont="1" applyFill="1" applyBorder="1" applyAlignment="1">
      <alignment horizontal="center" vertical="center" wrapText="1"/>
    </xf>
    <xf numFmtId="0" fontId="13" fillId="3" borderId="144" xfId="0" applyFont="1" applyFill="1" applyBorder="1" applyAlignment="1">
      <alignment horizontal="center" vertical="center" wrapText="1"/>
    </xf>
    <xf numFmtId="0" fontId="13" fillId="3" borderId="145" xfId="0" applyFont="1" applyFill="1" applyBorder="1" applyAlignment="1">
      <alignment horizontal="center" vertical="center" wrapText="1"/>
    </xf>
    <xf numFmtId="3" fontId="13" fillId="3" borderId="91" xfId="0" applyNumberFormat="1" applyFont="1" applyFill="1" applyBorder="1" applyAlignment="1">
      <alignment horizontal="center" vertical="center" wrapText="1"/>
    </xf>
    <xf numFmtId="3" fontId="13" fillId="3" borderId="94" xfId="0" applyNumberFormat="1" applyFont="1" applyFill="1" applyBorder="1" applyAlignment="1">
      <alignment horizontal="center" vertical="center" wrapText="1"/>
    </xf>
    <xf numFmtId="165" fontId="13" fillId="3" borderId="123" xfId="0" applyNumberFormat="1" applyFont="1" applyFill="1" applyBorder="1" applyAlignment="1">
      <alignment horizontal="center" vertical="center" wrapText="1"/>
    </xf>
    <xf numFmtId="165" fontId="13" fillId="3" borderId="57" xfId="0" applyNumberFormat="1" applyFont="1" applyFill="1" applyBorder="1" applyAlignment="1">
      <alignment horizontal="center" vertical="center" wrapText="1"/>
    </xf>
    <xf numFmtId="0" fontId="10" fillId="24" borderId="51" xfId="0" applyFont="1" applyFill="1" applyBorder="1" applyAlignment="1">
      <alignment horizontal="center" vertical="center" wrapText="1"/>
    </xf>
    <xf numFmtId="0" fontId="10" fillId="24" borderId="23" xfId="0" applyFont="1" applyFill="1" applyBorder="1" applyAlignment="1">
      <alignment horizontal="center" vertical="center" wrapText="1"/>
    </xf>
    <xf numFmtId="0" fontId="3" fillId="3" borderId="93"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144" xfId="0" applyFont="1" applyFill="1" applyBorder="1" applyAlignment="1">
      <alignment horizontal="center" vertical="center" wrapText="1"/>
    </xf>
    <xf numFmtId="0" fontId="3" fillId="3" borderId="145" xfId="0" applyFont="1" applyFill="1" applyBorder="1" applyAlignment="1">
      <alignment horizontal="center" vertical="center" wrapText="1"/>
    </xf>
    <xf numFmtId="9" fontId="16" fillId="7" borderId="95" xfId="0" applyNumberFormat="1" applyFont="1" applyFill="1" applyBorder="1" applyAlignment="1">
      <alignment horizontal="center" vertical="center" wrapText="1"/>
    </xf>
    <xf numFmtId="9" fontId="16" fillId="7" borderId="60" xfId="0" applyNumberFormat="1" applyFont="1" applyFill="1" applyBorder="1" applyAlignment="1">
      <alignment horizontal="center" vertical="center" wrapText="1"/>
    </xf>
    <xf numFmtId="0" fontId="13" fillId="7" borderId="50" xfId="0" applyFont="1" applyFill="1" applyBorder="1" applyAlignment="1">
      <alignment horizontal="center" vertical="top" wrapText="1"/>
    </xf>
    <xf numFmtId="0" fontId="13" fillId="7" borderId="57" xfId="0" applyFont="1" applyFill="1" applyBorder="1" applyAlignment="1">
      <alignment horizontal="center" vertical="top" wrapText="1"/>
    </xf>
    <xf numFmtId="0" fontId="13" fillId="7" borderId="6" xfId="0" applyFont="1" applyFill="1" applyBorder="1" applyAlignment="1">
      <alignment horizontal="center" vertical="center" wrapText="1"/>
    </xf>
    <xf numFmtId="0" fontId="13" fillId="7" borderId="59" xfId="0" applyFont="1" applyFill="1" applyBorder="1" applyAlignment="1">
      <alignment horizontal="center" vertical="center" wrapText="1"/>
    </xf>
    <xf numFmtId="0" fontId="13" fillId="7" borderId="97" xfId="0" applyFont="1" applyFill="1" applyBorder="1" applyAlignment="1">
      <alignment horizontal="center" vertical="center" wrapText="1"/>
    </xf>
    <xf numFmtId="0" fontId="13" fillId="7" borderId="61" xfId="0" applyFont="1" applyFill="1" applyBorder="1" applyAlignment="1">
      <alignment horizontal="center" vertical="center" wrapText="1"/>
    </xf>
    <xf numFmtId="0" fontId="0" fillId="7" borderId="140" xfId="0" applyFont="1" applyFill="1" applyBorder="1" applyAlignment="1">
      <alignment horizontal="center" vertical="center" wrapText="1"/>
    </xf>
    <xf numFmtId="0" fontId="0" fillId="7" borderId="132" xfId="0" applyFont="1" applyFill="1" applyBorder="1" applyAlignment="1">
      <alignment horizontal="center" vertical="center" wrapText="1"/>
    </xf>
    <xf numFmtId="0" fontId="0" fillId="7" borderId="150" xfId="0" applyFont="1" applyFill="1" applyBorder="1" applyAlignment="1">
      <alignment horizontal="left" vertical="center" wrapText="1"/>
    </xf>
    <xf numFmtId="0" fontId="0" fillId="7" borderId="147" xfId="0" applyFont="1" applyFill="1" applyBorder="1" applyAlignment="1">
      <alignment horizontal="left" vertical="center" wrapText="1"/>
    </xf>
    <xf numFmtId="0" fontId="3" fillId="7" borderId="85" xfId="0" applyFont="1" applyFill="1" applyBorder="1" applyAlignment="1">
      <alignment horizontal="center" vertical="center" wrapText="1"/>
    </xf>
    <xf numFmtId="0" fontId="3" fillId="7" borderId="94" xfId="0" applyFont="1" applyFill="1" applyBorder="1" applyAlignment="1">
      <alignment horizontal="center" vertical="center" wrapText="1"/>
    </xf>
    <xf numFmtId="0" fontId="3" fillId="7" borderId="51"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3" fillId="7" borderId="85" xfId="0" applyFont="1" applyFill="1" applyBorder="1" applyAlignment="1">
      <alignment horizontal="left" vertical="center" wrapText="1"/>
    </xf>
    <xf numFmtId="0" fontId="3" fillId="7" borderId="94" xfId="0" applyFont="1" applyFill="1" applyBorder="1" applyAlignment="1">
      <alignment horizontal="left" vertical="center" wrapText="1"/>
    </xf>
    <xf numFmtId="0" fontId="3" fillId="7" borderId="95"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13" fillId="3" borderId="123" xfId="0" applyFont="1" applyFill="1" applyBorder="1" applyAlignment="1">
      <alignment horizontal="center" vertical="top" wrapText="1"/>
    </xf>
    <xf numFmtId="0" fontId="13" fillId="3" borderId="57" xfId="0" applyFont="1" applyFill="1" applyBorder="1" applyAlignment="1">
      <alignment horizontal="center" vertical="top" wrapText="1"/>
    </xf>
    <xf numFmtId="0" fontId="13" fillId="3" borderId="80" xfId="0" applyFont="1" applyFill="1" applyBorder="1" applyAlignment="1">
      <alignment horizontal="center" vertical="center" wrapText="1"/>
    </xf>
    <xf numFmtId="0" fontId="13" fillId="3" borderId="59"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61"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D7DFDC"/>
      <color rgb="FFBCDECB"/>
      <color rgb="FFDBEDE3"/>
      <color rgb="FFBFDFCD"/>
      <color rgb="FF9DCFB4"/>
      <color rgb="FFC5D5CE"/>
      <color rgb="FF6FB597"/>
      <color rgb="FFF0D380"/>
      <color rgb="FFF0DBC8"/>
      <color rgb="FFEFC3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153117</xdr:colOff>
      <xdr:row>0</xdr:row>
      <xdr:rowOff>2026920</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09176" cy="202692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Y578"/>
  <sheetViews>
    <sheetView tabSelected="1" zoomScale="40" zoomScaleNormal="40" workbookViewId="0">
      <pane xSplit="4" ySplit="4" topLeftCell="E5" activePane="bottomRight" state="frozen"/>
      <selection pane="topRight" activeCell="C1" sqref="C1"/>
      <selection pane="bottomLeft" activeCell="A3" sqref="A3"/>
      <selection pane="bottomRight" activeCell="I1" sqref="I1"/>
    </sheetView>
  </sheetViews>
  <sheetFormatPr baseColWidth="10" defaultRowHeight="27" x14ac:dyDescent="0.25"/>
  <cols>
    <col min="1" max="1" width="30.7109375" style="156" customWidth="1"/>
    <col min="2" max="2" width="30.7109375" style="47" customWidth="1"/>
    <col min="3" max="3" width="30.7109375" style="46" customWidth="1"/>
    <col min="4" max="4" width="30.7109375" style="17" customWidth="1"/>
    <col min="5" max="5" width="15.7109375" style="15" customWidth="1"/>
    <col min="6" max="6" width="15.7109375" style="3" customWidth="1"/>
    <col min="7" max="7" width="30.7109375" style="22" customWidth="1"/>
    <col min="8" max="8" width="20.7109375" style="20" customWidth="1"/>
    <col min="9" max="10" width="15.7109375" style="3" customWidth="1"/>
    <col min="11" max="11" width="17.85546875" style="16" customWidth="1"/>
    <col min="12" max="12" width="15.7109375" style="16" customWidth="1"/>
    <col min="13" max="13" width="15.7109375" style="24" customWidth="1"/>
    <col min="14" max="16" width="15" style="2" customWidth="1"/>
    <col min="17" max="17" width="21.7109375" style="22" customWidth="1"/>
    <col min="18" max="18" width="20.7109375" style="34" customWidth="1"/>
    <col min="19" max="19" width="23.140625" style="16" customWidth="1"/>
    <col min="20" max="20" width="20.5703125" style="16" customWidth="1"/>
    <col min="21" max="21" width="21.28515625" style="25" customWidth="1"/>
    <col min="22" max="23" width="15.7109375" style="3" customWidth="1"/>
    <col min="24" max="24" width="11.42578125" style="35" customWidth="1"/>
    <col min="25" max="25" width="32" style="35" customWidth="1"/>
    <col min="26" max="26" width="80.7109375" style="11" customWidth="1"/>
    <col min="27" max="27" width="65.5703125" style="41" customWidth="1"/>
    <col min="28" max="30" width="40.7109375" style="38" customWidth="1"/>
    <col min="31" max="31" width="40.7109375" style="11" customWidth="1"/>
    <col min="32" max="32" width="60.7109375" style="38" customWidth="1"/>
    <col min="33" max="33" width="60.7109375" style="37" customWidth="1"/>
    <col min="34" max="34" width="25.5703125" style="7" customWidth="1"/>
    <col min="35" max="35" width="25.7109375" style="5" customWidth="1"/>
    <col min="36" max="43" width="25.7109375" style="1" customWidth="1"/>
    <col min="44" max="44" width="25.7109375" style="4" customWidth="1"/>
    <col min="45" max="48" width="25.7109375" style="1" customWidth="1"/>
    <col min="49" max="49" width="25.7109375" style="4" customWidth="1"/>
    <col min="50" max="50" width="12.7109375" style="13" customWidth="1"/>
    <col min="51" max="52" width="12.7109375" style="14" customWidth="1"/>
    <col min="53" max="53" width="14.140625" style="14" customWidth="1"/>
    <col min="54" max="54" width="12.7109375" style="12" customWidth="1"/>
    <col min="55" max="55" width="75.7109375" style="4" customWidth="1"/>
    <col min="56" max="56" width="30.7109375" style="1" customWidth="1"/>
    <col min="57" max="59" width="40.7109375" style="38" customWidth="1"/>
    <col min="60" max="60" width="40.7109375" style="11" customWidth="1"/>
    <col min="61" max="61" width="59.28515625" style="9" customWidth="1"/>
    <col min="62" max="62" width="58.7109375" style="37" customWidth="1"/>
    <col min="63" max="63" width="30.7109375" style="37" customWidth="1"/>
    <col min="64" max="64" width="40.7109375" style="1" customWidth="1"/>
    <col min="65" max="65" width="20.7109375" style="1" customWidth="1"/>
    <col min="66" max="66" width="40.7109375" style="1" customWidth="1"/>
    <col min="67" max="16384" width="11.42578125" style="1"/>
  </cols>
  <sheetData>
    <row r="1" spans="1:857" ht="174.75" customHeight="1" thickBot="1" x14ac:dyDescent="0.3">
      <c r="A1" s="153"/>
      <c r="B1" s="21"/>
      <c r="C1" s="21"/>
      <c r="D1" s="15"/>
      <c r="F1" s="16"/>
      <c r="G1" s="21"/>
      <c r="H1" s="19"/>
      <c r="I1" s="16"/>
      <c r="J1" s="16"/>
      <c r="M1" s="19"/>
      <c r="N1" s="16"/>
      <c r="O1" s="16"/>
      <c r="P1" s="16"/>
      <c r="Q1" s="21"/>
      <c r="R1" s="33"/>
      <c r="U1" s="13"/>
      <c r="V1" s="16"/>
      <c r="W1" s="16"/>
      <c r="Z1" s="37"/>
      <c r="AA1" s="37"/>
      <c r="AB1" s="37"/>
      <c r="AC1" s="37"/>
      <c r="AD1" s="37"/>
      <c r="AE1" s="37"/>
      <c r="AF1" s="37"/>
      <c r="AH1" s="6"/>
      <c r="AI1" s="37"/>
      <c r="AJ1" s="37"/>
      <c r="AK1" s="37"/>
      <c r="AL1" s="37"/>
      <c r="AM1" s="37"/>
      <c r="AN1" s="37"/>
      <c r="AO1" s="37"/>
      <c r="AP1" s="37"/>
      <c r="AQ1" s="37"/>
      <c r="AR1" s="37"/>
      <c r="AS1" s="37"/>
      <c r="AT1" s="37"/>
      <c r="AU1" s="37"/>
      <c r="AV1" s="37"/>
      <c r="AW1" s="37"/>
      <c r="AY1" s="13"/>
      <c r="AZ1" s="13"/>
      <c r="BA1" s="13"/>
      <c r="BB1" s="13"/>
      <c r="BC1" s="37"/>
      <c r="BD1" s="37"/>
      <c r="BE1" s="37"/>
      <c r="BF1" s="37"/>
      <c r="BG1" s="37"/>
      <c r="BH1" s="37"/>
      <c r="BI1" s="37"/>
      <c r="BL1" s="37"/>
      <c r="BM1" s="37"/>
      <c r="BN1" s="37"/>
      <c r="BO1" s="37"/>
      <c r="BP1" s="37"/>
      <c r="BQ1" s="37"/>
      <c r="BR1" s="37"/>
      <c r="BS1" s="37"/>
      <c r="BT1" s="37"/>
      <c r="BU1" s="37"/>
      <c r="BV1" s="37"/>
      <c r="BW1" s="37"/>
      <c r="BX1" s="37"/>
      <c r="BY1" s="37"/>
      <c r="BZ1" s="37"/>
      <c r="CA1" s="37"/>
    </row>
    <row r="2" spans="1:857" s="48" customFormat="1" ht="50.1" customHeight="1" thickTop="1" thickBot="1" x14ac:dyDescent="0.3">
      <c r="A2" s="659" t="s">
        <v>430</v>
      </c>
      <c r="B2" s="660" t="s">
        <v>431</v>
      </c>
      <c r="C2" s="677" t="s">
        <v>429</v>
      </c>
      <c r="D2" s="661" t="s">
        <v>31</v>
      </c>
      <c r="E2" s="662" t="s">
        <v>403</v>
      </c>
      <c r="F2" s="662"/>
      <c r="G2" s="662"/>
      <c r="H2" s="663"/>
      <c r="I2" s="666" t="s">
        <v>288</v>
      </c>
      <c r="J2" s="666"/>
      <c r="K2" s="666"/>
      <c r="L2" s="668" t="s">
        <v>289</v>
      </c>
      <c r="M2" s="669"/>
      <c r="N2" s="670"/>
      <c r="O2" s="670"/>
      <c r="P2" s="670"/>
      <c r="Q2" s="670"/>
      <c r="R2" s="670"/>
      <c r="S2" s="671"/>
      <c r="T2" s="672"/>
      <c r="U2" s="695" t="s">
        <v>296</v>
      </c>
      <c r="V2" s="696"/>
      <c r="W2" s="696"/>
      <c r="X2" s="696"/>
      <c r="Y2" s="697"/>
      <c r="Z2" s="587" t="s">
        <v>527</v>
      </c>
      <c r="AA2" s="588"/>
      <c r="AB2" s="588"/>
      <c r="AC2" s="588"/>
      <c r="AD2" s="588"/>
      <c r="AE2" s="588"/>
      <c r="AF2" s="588"/>
      <c r="AG2" s="588"/>
      <c r="AH2" s="600" t="s">
        <v>548</v>
      </c>
      <c r="AI2" s="629" t="s">
        <v>1</v>
      </c>
      <c r="AJ2" s="629"/>
      <c r="AK2" s="629"/>
      <c r="AL2" s="629"/>
      <c r="AM2" s="629"/>
      <c r="AN2" s="629"/>
      <c r="AO2" s="629"/>
      <c r="AP2" s="629"/>
      <c r="AQ2" s="629"/>
      <c r="AR2" s="630"/>
      <c r="AS2" s="621" t="s">
        <v>532</v>
      </c>
      <c r="AT2" s="622"/>
      <c r="AU2" s="622"/>
      <c r="AV2" s="622"/>
      <c r="AW2" s="622"/>
      <c r="AX2" s="622"/>
      <c r="AY2" s="622"/>
      <c r="AZ2" s="622"/>
      <c r="BA2" s="622"/>
      <c r="BB2" s="623"/>
      <c r="BC2" s="615" t="s">
        <v>2</v>
      </c>
      <c r="BD2" s="615" t="s">
        <v>539</v>
      </c>
      <c r="BE2" s="611" t="s">
        <v>397</v>
      </c>
      <c r="BF2" s="612"/>
      <c r="BG2" s="612"/>
      <c r="BH2" s="627"/>
      <c r="BI2" s="611" t="s">
        <v>535</v>
      </c>
      <c r="BJ2" s="612"/>
      <c r="BK2" s="624"/>
      <c r="BL2" s="611" t="s">
        <v>464</v>
      </c>
      <c r="BM2" s="612"/>
      <c r="BN2" s="612"/>
      <c r="BO2" s="238"/>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c r="HW2" s="39"/>
      <c r="HX2" s="39"/>
      <c r="HY2" s="39"/>
      <c r="HZ2" s="39"/>
      <c r="IA2" s="39"/>
      <c r="IB2" s="39"/>
      <c r="IC2" s="39"/>
      <c r="ID2" s="39"/>
      <c r="IE2" s="39"/>
      <c r="IF2" s="39"/>
      <c r="IG2" s="39"/>
      <c r="IH2" s="39"/>
      <c r="II2" s="39"/>
      <c r="IJ2" s="39"/>
      <c r="IK2" s="39"/>
      <c r="IL2" s="39"/>
      <c r="IM2" s="39"/>
      <c r="IN2" s="39"/>
      <c r="IO2" s="39"/>
      <c r="IP2" s="39"/>
      <c r="IQ2" s="39"/>
      <c r="IR2" s="39"/>
      <c r="IS2" s="39"/>
      <c r="IT2" s="39"/>
      <c r="IU2" s="39"/>
      <c r="IV2" s="39"/>
      <c r="IW2" s="39"/>
      <c r="IX2" s="39"/>
      <c r="IY2" s="39"/>
      <c r="IZ2" s="39"/>
      <c r="JA2" s="39"/>
      <c r="JB2" s="39"/>
      <c r="JC2" s="39"/>
      <c r="JD2" s="39"/>
      <c r="JE2" s="39"/>
      <c r="JF2" s="39"/>
      <c r="JG2" s="39"/>
      <c r="JH2" s="39"/>
      <c r="JI2" s="39"/>
      <c r="JJ2" s="39"/>
      <c r="JK2" s="39"/>
      <c r="JL2" s="39"/>
      <c r="JM2" s="39"/>
      <c r="JN2" s="39"/>
      <c r="JO2" s="39"/>
      <c r="JP2" s="39"/>
      <c r="JQ2" s="39"/>
      <c r="JR2" s="39"/>
      <c r="JS2" s="39"/>
      <c r="JT2" s="39"/>
      <c r="JU2" s="39"/>
      <c r="JV2" s="39"/>
      <c r="JW2" s="39"/>
      <c r="JX2" s="39"/>
      <c r="JY2" s="39"/>
      <c r="JZ2" s="39"/>
      <c r="KA2" s="39"/>
      <c r="KB2" s="39"/>
      <c r="KC2" s="39"/>
      <c r="KD2" s="39"/>
      <c r="KE2" s="39"/>
      <c r="KF2" s="39"/>
      <c r="KG2" s="39"/>
      <c r="KH2" s="39"/>
      <c r="KI2" s="39"/>
      <c r="KJ2" s="39"/>
      <c r="KK2" s="39"/>
      <c r="KL2" s="39"/>
      <c r="KM2" s="39"/>
      <c r="KN2" s="39"/>
      <c r="KO2" s="39"/>
      <c r="KP2" s="39"/>
      <c r="KQ2" s="39"/>
      <c r="KR2" s="39"/>
      <c r="KS2" s="39"/>
      <c r="KT2" s="39"/>
      <c r="KU2" s="39"/>
      <c r="KV2" s="39"/>
      <c r="KW2" s="39"/>
      <c r="KX2" s="39"/>
      <c r="KY2" s="39"/>
      <c r="KZ2" s="39"/>
      <c r="LA2" s="39"/>
      <c r="LB2" s="39"/>
      <c r="LC2" s="39"/>
      <c r="LD2" s="39"/>
      <c r="LE2" s="39"/>
      <c r="LF2" s="39"/>
      <c r="LG2" s="39"/>
      <c r="LH2" s="39"/>
      <c r="LI2" s="39"/>
      <c r="LJ2" s="39"/>
      <c r="LK2" s="39"/>
      <c r="LL2" s="39"/>
      <c r="LM2" s="39"/>
      <c r="LN2" s="39"/>
      <c r="LO2" s="39"/>
      <c r="LP2" s="39"/>
      <c r="LQ2" s="39"/>
      <c r="LR2" s="39"/>
      <c r="LS2" s="39"/>
      <c r="LT2" s="39"/>
      <c r="LU2" s="39"/>
      <c r="LV2" s="39"/>
      <c r="LW2" s="39"/>
      <c r="LX2" s="39"/>
      <c r="LY2" s="39"/>
      <c r="LZ2" s="39"/>
      <c r="MA2" s="39"/>
      <c r="MB2" s="39"/>
      <c r="MC2" s="39"/>
      <c r="MD2" s="39"/>
      <c r="ME2" s="39"/>
      <c r="MF2" s="39"/>
      <c r="MG2" s="39"/>
      <c r="MH2" s="39"/>
      <c r="MI2" s="39"/>
      <c r="MJ2" s="39"/>
      <c r="MK2" s="39"/>
      <c r="ML2" s="39"/>
      <c r="MM2" s="39"/>
      <c r="MN2" s="39"/>
      <c r="MO2" s="39"/>
      <c r="MP2" s="39"/>
      <c r="MQ2" s="39"/>
      <c r="MR2" s="39"/>
      <c r="MS2" s="39"/>
      <c r="MT2" s="39"/>
      <c r="MU2" s="39"/>
      <c r="MV2" s="39"/>
      <c r="MW2" s="39"/>
      <c r="MX2" s="39"/>
      <c r="MY2" s="39"/>
      <c r="MZ2" s="39"/>
      <c r="NA2" s="39"/>
      <c r="NB2" s="39"/>
      <c r="NC2" s="39"/>
      <c r="ND2" s="39"/>
      <c r="NE2" s="39"/>
      <c r="NF2" s="39"/>
      <c r="NG2" s="39"/>
      <c r="NH2" s="39"/>
      <c r="NI2" s="39"/>
      <c r="NJ2" s="39"/>
      <c r="NK2" s="39"/>
      <c r="NL2" s="39"/>
      <c r="NM2" s="39"/>
      <c r="NN2" s="39"/>
      <c r="NO2" s="39"/>
      <c r="NP2" s="39"/>
      <c r="NQ2" s="39"/>
      <c r="NR2" s="39"/>
      <c r="NS2" s="39"/>
      <c r="NT2" s="39"/>
      <c r="NU2" s="39"/>
      <c r="NV2" s="39"/>
      <c r="NW2" s="39"/>
      <c r="NX2" s="39"/>
      <c r="NY2" s="39"/>
      <c r="NZ2" s="39"/>
      <c r="OA2" s="39"/>
      <c r="OB2" s="39"/>
      <c r="OC2" s="39"/>
      <c r="OD2" s="39"/>
      <c r="OE2" s="39"/>
      <c r="OF2" s="39"/>
      <c r="OG2" s="39"/>
      <c r="OH2" s="39"/>
      <c r="OI2" s="39"/>
      <c r="OJ2" s="39"/>
      <c r="OK2" s="39"/>
      <c r="OL2" s="39"/>
      <c r="OM2" s="39"/>
      <c r="ON2" s="39"/>
      <c r="OO2" s="39"/>
      <c r="OP2" s="39"/>
      <c r="OQ2" s="39"/>
      <c r="OR2" s="39"/>
      <c r="OS2" s="39"/>
      <c r="OT2" s="39"/>
      <c r="OU2" s="39"/>
      <c r="OV2" s="39"/>
      <c r="OW2" s="39"/>
      <c r="OX2" s="39"/>
      <c r="OY2" s="39"/>
      <c r="OZ2" s="39"/>
      <c r="PA2" s="39"/>
      <c r="PB2" s="39"/>
      <c r="PC2" s="39"/>
      <c r="PD2" s="39"/>
      <c r="PE2" s="39"/>
      <c r="PF2" s="39"/>
      <c r="PG2" s="39"/>
      <c r="PH2" s="39"/>
      <c r="PI2" s="39"/>
      <c r="PJ2" s="39"/>
      <c r="PK2" s="39"/>
      <c r="PL2" s="39"/>
      <c r="PM2" s="39"/>
      <c r="PN2" s="39"/>
      <c r="PO2" s="39"/>
      <c r="PP2" s="39"/>
      <c r="PQ2" s="39"/>
      <c r="PR2" s="39"/>
      <c r="PS2" s="39"/>
      <c r="PT2" s="39"/>
      <c r="PU2" s="39"/>
      <c r="PV2" s="39"/>
      <c r="PW2" s="39"/>
      <c r="PX2" s="39"/>
      <c r="PY2" s="39"/>
      <c r="PZ2" s="39"/>
      <c r="QA2" s="39"/>
      <c r="QB2" s="39"/>
      <c r="QC2" s="39"/>
      <c r="QD2" s="39"/>
      <c r="QE2" s="39"/>
      <c r="QF2" s="39"/>
      <c r="QG2" s="39"/>
      <c r="QH2" s="39"/>
      <c r="QI2" s="39"/>
      <c r="QJ2" s="39"/>
      <c r="QK2" s="39"/>
      <c r="QL2" s="39"/>
      <c r="QM2" s="39"/>
      <c r="QN2" s="39"/>
      <c r="QO2" s="39"/>
      <c r="QP2" s="39"/>
      <c r="QQ2" s="39"/>
      <c r="QR2" s="39"/>
      <c r="QS2" s="39"/>
      <c r="QT2" s="39"/>
      <c r="QU2" s="39"/>
      <c r="QV2" s="39"/>
      <c r="QW2" s="39"/>
      <c r="QX2" s="39"/>
      <c r="QY2" s="39"/>
      <c r="QZ2" s="39"/>
      <c r="RA2" s="39"/>
      <c r="RB2" s="39"/>
      <c r="RC2" s="39"/>
      <c r="RD2" s="39"/>
      <c r="RE2" s="39"/>
      <c r="RF2" s="39"/>
      <c r="RG2" s="39"/>
      <c r="RH2" s="39"/>
      <c r="RI2" s="39"/>
      <c r="RJ2" s="39"/>
      <c r="RK2" s="39"/>
      <c r="RL2" s="39"/>
      <c r="RM2" s="39"/>
      <c r="RN2" s="39"/>
      <c r="RO2" s="39"/>
      <c r="RP2" s="39"/>
      <c r="RQ2" s="39"/>
      <c r="RR2" s="39"/>
      <c r="RS2" s="39"/>
      <c r="RT2" s="39"/>
      <c r="RU2" s="39"/>
      <c r="RV2" s="39"/>
      <c r="RW2" s="39"/>
      <c r="RX2" s="39"/>
      <c r="RY2" s="39"/>
      <c r="RZ2" s="39"/>
      <c r="SA2" s="39"/>
      <c r="SB2" s="39"/>
      <c r="SC2" s="39"/>
      <c r="SD2" s="39"/>
      <c r="SE2" s="39"/>
      <c r="SF2" s="39"/>
      <c r="SG2" s="39"/>
      <c r="SH2" s="39"/>
      <c r="SI2" s="39"/>
      <c r="SJ2" s="39"/>
      <c r="SK2" s="39"/>
      <c r="SL2" s="39"/>
      <c r="SM2" s="39"/>
      <c r="SN2" s="39"/>
      <c r="SO2" s="39"/>
      <c r="SP2" s="39"/>
      <c r="SQ2" s="39"/>
      <c r="SR2" s="39"/>
      <c r="SS2" s="39"/>
      <c r="ST2" s="39"/>
      <c r="SU2" s="39"/>
      <c r="SV2" s="39"/>
      <c r="SW2" s="39"/>
      <c r="SX2" s="39"/>
      <c r="SY2" s="39"/>
      <c r="SZ2" s="39"/>
      <c r="TA2" s="39"/>
      <c r="TB2" s="39"/>
      <c r="TC2" s="39"/>
      <c r="TD2" s="39"/>
      <c r="TE2" s="39"/>
      <c r="TF2" s="39"/>
      <c r="TG2" s="39"/>
      <c r="TH2" s="39"/>
      <c r="TI2" s="39"/>
      <c r="TJ2" s="39"/>
      <c r="TK2" s="39"/>
      <c r="TL2" s="39"/>
      <c r="TM2" s="39"/>
      <c r="TN2" s="39"/>
      <c r="TO2" s="39"/>
      <c r="TP2" s="39"/>
      <c r="TQ2" s="39"/>
      <c r="TR2" s="39"/>
      <c r="TS2" s="39"/>
      <c r="TT2" s="39"/>
      <c r="TU2" s="39"/>
      <c r="TV2" s="39"/>
      <c r="TW2" s="39"/>
      <c r="TX2" s="39"/>
      <c r="TY2" s="39"/>
      <c r="TZ2" s="39"/>
      <c r="UA2" s="39"/>
      <c r="UB2" s="39"/>
      <c r="UC2" s="39"/>
      <c r="UD2" s="39"/>
      <c r="UE2" s="39"/>
      <c r="UF2" s="39"/>
      <c r="UG2" s="39"/>
      <c r="UH2" s="39"/>
      <c r="UI2" s="39"/>
      <c r="UJ2" s="39"/>
      <c r="UK2" s="39"/>
      <c r="UL2" s="39"/>
      <c r="UM2" s="39"/>
      <c r="UN2" s="39"/>
      <c r="UO2" s="39"/>
      <c r="UP2" s="39"/>
      <c r="UQ2" s="39"/>
      <c r="UR2" s="39"/>
      <c r="US2" s="39"/>
      <c r="UT2" s="39"/>
      <c r="UU2" s="39"/>
      <c r="UV2" s="39"/>
      <c r="UW2" s="39"/>
      <c r="UX2" s="39"/>
      <c r="UY2" s="39"/>
      <c r="UZ2" s="39"/>
      <c r="VA2" s="39"/>
      <c r="VB2" s="39"/>
      <c r="VC2" s="39"/>
      <c r="VD2" s="39"/>
      <c r="VE2" s="39"/>
      <c r="VF2" s="39"/>
      <c r="VG2" s="39"/>
      <c r="VH2" s="39"/>
      <c r="VI2" s="39"/>
      <c r="VJ2" s="39"/>
      <c r="VK2" s="39"/>
      <c r="VL2" s="39"/>
      <c r="VM2" s="39"/>
      <c r="VN2" s="39"/>
      <c r="VO2" s="39"/>
      <c r="VP2" s="39"/>
      <c r="VQ2" s="39"/>
      <c r="VR2" s="39"/>
      <c r="VS2" s="39"/>
      <c r="VT2" s="39"/>
      <c r="VU2" s="39"/>
      <c r="VV2" s="39"/>
      <c r="VW2" s="39"/>
      <c r="VX2" s="39"/>
      <c r="VY2" s="39"/>
      <c r="VZ2" s="39"/>
      <c r="WA2" s="39"/>
      <c r="WB2" s="39"/>
      <c r="WC2" s="39"/>
      <c r="WD2" s="39"/>
      <c r="WE2" s="39"/>
      <c r="WF2" s="39"/>
      <c r="WG2" s="39"/>
      <c r="WH2" s="39"/>
      <c r="WI2" s="39"/>
      <c r="WJ2" s="39"/>
      <c r="WK2" s="39"/>
      <c r="WL2" s="39"/>
      <c r="WM2" s="39"/>
      <c r="WN2" s="39"/>
      <c r="WO2" s="39"/>
      <c r="WP2" s="39"/>
      <c r="WQ2" s="39"/>
      <c r="WR2" s="39"/>
      <c r="WS2" s="39"/>
      <c r="WT2" s="39"/>
      <c r="WU2" s="39"/>
      <c r="WV2" s="39"/>
      <c r="WW2" s="39"/>
      <c r="WX2" s="39"/>
      <c r="WY2" s="39"/>
      <c r="WZ2" s="39"/>
      <c r="XA2" s="39"/>
      <c r="XB2" s="39"/>
      <c r="XC2" s="39"/>
      <c r="XD2" s="39"/>
      <c r="XE2" s="39"/>
      <c r="XF2" s="39"/>
      <c r="XG2" s="39"/>
      <c r="XH2" s="39"/>
      <c r="XI2" s="39"/>
      <c r="XJ2" s="39"/>
      <c r="XK2" s="39"/>
      <c r="XL2" s="39"/>
      <c r="XM2" s="39"/>
      <c r="XN2" s="39"/>
      <c r="XO2" s="39"/>
      <c r="XP2" s="39"/>
      <c r="XQ2" s="39"/>
      <c r="XR2" s="39"/>
      <c r="XS2" s="39"/>
      <c r="XT2" s="39"/>
      <c r="XU2" s="39"/>
      <c r="XV2" s="39"/>
      <c r="XW2" s="39"/>
      <c r="XX2" s="39"/>
      <c r="XY2" s="39"/>
      <c r="XZ2" s="39"/>
      <c r="YA2" s="39"/>
      <c r="YB2" s="39"/>
      <c r="YC2" s="39"/>
      <c r="YD2" s="39"/>
      <c r="YE2" s="39"/>
      <c r="YF2" s="39"/>
      <c r="YG2" s="39"/>
      <c r="YH2" s="39"/>
      <c r="YI2" s="39"/>
      <c r="YJ2" s="39"/>
      <c r="YK2" s="39"/>
      <c r="YL2" s="39"/>
      <c r="YM2" s="39"/>
      <c r="YN2" s="39"/>
      <c r="YO2" s="39"/>
      <c r="YP2" s="39"/>
      <c r="YQ2" s="39"/>
      <c r="YR2" s="39"/>
      <c r="YS2" s="39"/>
      <c r="YT2" s="39"/>
      <c r="YU2" s="39"/>
      <c r="YV2" s="39"/>
      <c r="YW2" s="39"/>
      <c r="YX2" s="39"/>
      <c r="YY2" s="39"/>
      <c r="YZ2" s="39"/>
      <c r="ZA2" s="39"/>
      <c r="ZB2" s="39"/>
      <c r="ZC2" s="39"/>
      <c r="ZD2" s="39"/>
      <c r="ZE2" s="39"/>
      <c r="ZF2" s="39"/>
      <c r="ZG2" s="39"/>
      <c r="ZH2" s="39"/>
      <c r="ZI2" s="39"/>
      <c r="ZJ2" s="39"/>
      <c r="ZK2" s="39"/>
      <c r="ZL2" s="39"/>
      <c r="ZM2" s="39"/>
      <c r="ZN2" s="39"/>
      <c r="ZO2" s="39"/>
      <c r="ZP2" s="39"/>
      <c r="ZQ2" s="39"/>
      <c r="ZR2" s="39"/>
      <c r="ZS2" s="39"/>
      <c r="ZT2" s="39"/>
      <c r="ZU2" s="39"/>
      <c r="ZV2" s="39"/>
      <c r="ZW2" s="39"/>
      <c r="ZX2" s="39"/>
      <c r="ZY2" s="39"/>
      <c r="ZZ2" s="39"/>
      <c r="AAA2" s="39"/>
      <c r="AAB2" s="39"/>
      <c r="AAC2" s="39"/>
      <c r="AAD2" s="39"/>
      <c r="AAE2" s="39"/>
      <c r="AAF2" s="39"/>
      <c r="AAG2" s="39"/>
      <c r="AAH2" s="39"/>
      <c r="AAI2" s="39"/>
      <c r="AAJ2" s="39"/>
      <c r="AAK2" s="39"/>
      <c r="AAL2" s="39"/>
      <c r="AAM2" s="39"/>
      <c r="AAN2" s="39"/>
      <c r="AAO2" s="39"/>
      <c r="AAP2" s="39"/>
      <c r="AAQ2" s="39"/>
      <c r="AAR2" s="39"/>
      <c r="AAS2" s="39"/>
      <c r="AAT2" s="39"/>
      <c r="AAU2" s="39"/>
      <c r="AAV2" s="39"/>
      <c r="AAW2" s="39"/>
      <c r="AAX2" s="39"/>
      <c r="AAY2" s="39"/>
      <c r="AAZ2" s="39"/>
      <c r="ABA2" s="39"/>
      <c r="ABB2" s="39"/>
      <c r="ABC2" s="39"/>
      <c r="ABD2" s="39"/>
      <c r="ABE2" s="39"/>
      <c r="ABF2" s="39"/>
      <c r="ABG2" s="39"/>
      <c r="ABH2" s="39"/>
      <c r="ABI2" s="39"/>
      <c r="ABJ2" s="39"/>
      <c r="ABK2" s="39"/>
      <c r="ABL2" s="39"/>
      <c r="ABM2" s="39"/>
      <c r="ABN2" s="39"/>
      <c r="ABO2" s="39"/>
      <c r="ABP2" s="39"/>
      <c r="ABQ2" s="39"/>
      <c r="ABR2" s="39"/>
      <c r="ABS2" s="39"/>
      <c r="ABT2" s="39"/>
      <c r="ABU2" s="39"/>
      <c r="ABV2" s="39"/>
      <c r="ABW2" s="39"/>
      <c r="ABX2" s="39"/>
      <c r="ABY2" s="39"/>
      <c r="ABZ2" s="39"/>
      <c r="ACA2" s="39"/>
      <c r="ACB2" s="39"/>
      <c r="ACC2" s="39"/>
      <c r="ACD2" s="39"/>
      <c r="ACE2" s="39"/>
      <c r="ACF2" s="39"/>
      <c r="ACG2" s="39"/>
      <c r="ACH2" s="39"/>
      <c r="ACI2" s="39"/>
      <c r="ACJ2" s="39"/>
      <c r="ACK2" s="39"/>
      <c r="ACL2" s="39"/>
      <c r="ACM2" s="39"/>
      <c r="ACN2" s="39"/>
      <c r="ACO2" s="39"/>
      <c r="ACP2" s="39"/>
      <c r="ACQ2" s="39"/>
      <c r="ACR2" s="39"/>
      <c r="ACS2" s="39"/>
      <c r="ACT2" s="39"/>
      <c r="ACU2" s="39"/>
      <c r="ACV2" s="39"/>
      <c r="ACW2" s="39"/>
      <c r="ACX2" s="39"/>
      <c r="ACY2" s="39"/>
      <c r="ACZ2" s="39"/>
      <c r="ADA2" s="39"/>
      <c r="ADB2" s="39"/>
      <c r="ADC2" s="39"/>
      <c r="ADD2" s="39"/>
      <c r="ADE2" s="39"/>
      <c r="ADF2" s="39"/>
      <c r="ADG2" s="39"/>
      <c r="ADH2" s="39"/>
      <c r="ADI2" s="39"/>
      <c r="ADJ2" s="39"/>
      <c r="ADK2" s="39"/>
      <c r="ADL2" s="39"/>
      <c r="ADM2" s="39"/>
      <c r="ADN2" s="39"/>
      <c r="ADO2" s="39"/>
      <c r="ADP2" s="39"/>
      <c r="ADQ2" s="39"/>
      <c r="ADR2" s="39"/>
      <c r="ADS2" s="39"/>
      <c r="ADT2" s="39"/>
      <c r="ADU2" s="39"/>
      <c r="ADV2" s="39"/>
      <c r="ADW2" s="39"/>
      <c r="ADX2" s="39"/>
      <c r="ADY2" s="39"/>
      <c r="ADZ2" s="39"/>
      <c r="AEA2" s="39"/>
      <c r="AEB2" s="39"/>
      <c r="AEC2" s="39"/>
      <c r="AED2" s="39"/>
      <c r="AEE2" s="39"/>
      <c r="AEF2" s="39"/>
      <c r="AEG2" s="39"/>
      <c r="AEH2" s="39"/>
      <c r="AEI2" s="39"/>
      <c r="AEJ2" s="39"/>
      <c r="AEK2" s="39"/>
      <c r="AEL2" s="39"/>
      <c r="AEM2" s="39"/>
      <c r="AEN2" s="39"/>
      <c r="AEO2" s="39"/>
      <c r="AEP2" s="39"/>
      <c r="AEQ2" s="39"/>
      <c r="AER2" s="39"/>
      <c r="AES2" s="39"/>
      <c r="AET2" s="39"/>
      <c r="AEU2" s="39"/>
      <c r="AEV2" s="39"/>
      <c r="AEW2" s="39"/>
      <c r="AEX2" s="39"/>
      <c r="AEY2" s="39"/>
      <c r="AEZ2" s="39"/>
      <c r="AFA2" s="39"/>
      <c r="AFB2" s="39"/>
      <c r="AFC2" s="39"/>
      <c r="AFD2" s="39"/>
      <c r="AFE2" s="39"/>
      <c r="AFF2" s="39"/>
      <c r="AFG2" s="39"/>
      <c r="AFH2" s="39"/>
      <c r="AFI2" s="39"/>
      <c r="AFJ2" s="39"/>
      <c r="AFK2" s="39"/>
      <c r="AFL2" s="39"/>
      <c r="AFM2" s="39"/>
      <c r="AFN2" s="39"/>
      <c r="AFO2" s="39"/>
      <c r="AFP2" s="39"/>
      <c r="AFQ2" s="39"/>
      <c r="AFR2" s="39"/>
      <c r="AFS2" s="39"/>
      <c r="AFT2" s="39"/>
      <c r="AFU2" s="39"/>
      <c r="AFV2" s="39"/>
      <c r="AFW2" s="39"/>
      <c r="AFX2" s="39"/>
    </row>
    <row r="3" spans="1:857" s="37" customFormat="1" ht="50.1" customHeight="1" thickTop="1" thickBot="1" x14ac:dyDescent="0.3">
      <c r="A3" s="659"/>
      <c r="B3" s="660"/>
      <c r="C3" s="678"/>
      <c r="D3" s="661"/>
      <c r="E3" s="664"/>
      <c r="F3" s="664"/>
      <c r="G3" s="664"/>
      <c r="H3" s="665"/>
      <c r="I3" s="667"/>
      <c r="J3" s="667"/>
      <c r="K3" s="667"/>
      <c r="L3" s="656" t="s">
        <v>435</v>
      </c>
      <c r="M3" s="657"/>
      <c r="N3" s="656" t="s">
        <v>294</v>
      </c>
      <c r="O3" s="658"/>
      <c r="P3" s="657"/>
      <c r="Q3" s="673" t="s">
        <v>295</v>
      </c>
      <c r="R3" s="675" t="s">
        <v>542</v>
      </c>
      <c r="S3" s="691" t="s">
        <v>436</v>
      </c>
      <c r="T3" s="692"/>
      <c r="U3" s="687" t="s">
        <v>297</v>
      </c>
      <c r="V3" s="687"/>
      <c r="W3" s="688"/>
      <c r="X3" s="689" t="s">
        <v>413</v>
      </c>
      <c r="Y3" s="693" t="s">
        <v>552</v>
      </c>
      <c r="Z3" s="585" t="s">
        <v>586</v>
      </c>
      <c r="AA3" s="595" t="s">
        <v>588</v>
      </c>
      <c r="AB3" s="598" t="s">
        <v>397</v>
      </c>
      <c r="AC3" s="599"/>
      <c r="AD3" s="599"/>
      <c r="AE3" s="599"/>
      <c r="AF3" s="585" t="s">
        <v>4</v>
      </c>
      <c r="AG3" s="586"/>
      <c r="AH3" s="601"/>
      <c r="AI3" s="631"/>
      <c r="AJ3" s="631"/>
      <c r="AK3" s="631"/>
      <c r="AL3" s="631"/>
      <c r="AM3" s="631"/>
      <c r="AN3" s="631"/>
      <c r="AO3" s="631"/>
      <c r="AP3" s="631"/>
      <c r="AQ3" s="631"/>
      <c r="AR3" s="632"/>
      <c r="AS3" s="633" t="s">
        <v>15</v>
      </c>
      <c r="AT3" s="603" t="s">
        <v>16</v>
      </c>
      <c r="AU3" s="603" t="s">
        <v>17</v>
      </c>
      <c r="AV3" s="603" t="s">
        <v>18</v>
      </c>
      <c r="AW3" s="605" t="s">
        <v>19</v>
      </c>
      <c r="AX3" s="618" t="s">
        <v>3</v>
      </c>
      <c r="AY3" s="619"/>
      <c r="AZ3" s="619"/>
      <c r="BA3" s="619"/>
      <c r="BB3" s="620"/>
      <c r="BC3" s="616"/>
      <c r="BD3" s="616"/>
      <c r="BE3" s="613"/>
      <c r="BF3" s="614"/>
      <c r="BG3" s="614"/>
      <c r="BH3" s="628"/>
      <c r="BI3" s="613"/>
      <c r="BJ3" s="614"/>
      <c r="BK3" s="625"/>
      <c r="BL3" s="613"/>
      <c r="BM3" s="614"/>
      <c r="BN3" s="614"/>
      <c r="BO3" s="238"/>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c r="IT3" s="39"/>
      <c r="IU3" s="39"/>
      <c r="IV3" s="39"/>
      <c r="IW3" s="39"/>
      <c r="IX3" s="39"/>
      <c r="IY3" s="39"/>
      <c r="IZ3" s="39"/>
      <c r="JA3" s="39"/>
      <c r="JB3" s="39"/>
      <c r="JC3" s="39"/>
      <c r="JD3" s="39"/>
      <c r="JE3" s="39"/>
      <c r="JF3" s="39"/>
      <c r="JG3" s="39"/>
      <c r="JH3" s="39"/>
      <c r="JI3" s="39"/>
      <c r="JJ3" s="39"/>
      <c r="JK3" s="39"/>
      <c r="JL3" s="39"/>
      <c r="JM3" s="39"/>
      <c r="JN3" s="39"/>
      <c r="JO3" s="39"/>
      <c r="JP3" s="39"/>
      <c r="JQ3" s="39"/>
      <c r="JR3" s="39"/>
      <c r="JS3" s="39"/>
      <c r="JT3" s="39"/>
      <c r="JU3" s="39"/>
      <c r="JV3" s="39"/>
      <c r="JW3" s="39"/>
      <c r="JX3" s="39"/>
      <c r="JY3" s="39"/>
      <c r="JZ3" s="39"/>
      <c r="KA3" s="39"/>
      <c r="KB3" s="39"/>
      <c r="KC3" s="39"/>
      <c r="KD3" s="39"/>
      <c r="KE3" s="39"/>
      <c r="KF3" s="39"/>
      <c r="KG3" s="39"/>
      <c r="KH3" s="39"/>
      <c r="KI3" s="39"/>
      <c r="KJ3" s="39"/>
      <c r="KK3" s="39"/>
      <c r="KL3" s="39"/>
      <c r="KM3" s="39"/>
      <c r="KN3" s="39"/>
      <c r="KO3" s="39"/>
      <c r="KP3" s="39"/>
      <c r="KQ3" s="39"/>
      <c r="KR3" s="39"/>
      <c r="KS3" s="39"/>
      <c r="KT3" s="39"/>
      <c r="KU3" s="39"/>
      <c r="KV3" s="39"/>
      <c r="KW3" s="39"/>
      <c r="KX3" s="39"/>
      <c r="KY3" s="39"/>
      <c r="KZ3" s="39"/>
      <c r="LA3" s="39"/>
      <c r="LB3" s="39"/>
      <c r="LC3" s="39"/>
      <c r="LD3" s="39"/>
      <c r="LE3" s="39"/>
      <c r="LF3" s="39"/>
      <c r="LG3" s="39"/>
      <c r="LH3" s="39"/>
      <c r="LI3" s="39"/>
      <c r="LJ3" s="39"/>
      <c r="LK3" s="39"/>
      <c r="LL3" s="39"/>
      <c r="LM3" s="39"/>
      <c r="LN3" s="39"/>
      <c r="LO3" s="39"/>
      <c r="LP3" s="39"/>
      <c r="LQ3" s="39"/>
      <c r="LR3" s="39"/>
      <c r="LS3" s="39"/>
      <c r="LT3" s="39"/>
      <c r="LU3" s="39"/>
      <c r="LV3" s="39"/>
      <c r="LW3" s="39"/>
      <c r="LX3" s="39"/>
      <c r="LY3" s="39"/>
      <c r="LZ3" s="39"/>
      <c r="MA3" s="39"/>
      <c r="MB3" s="39"/>
      <c r="MC3" s="39"/>
      <c r="MD3" s="39"/>
      <c r="ME3" s="39"/>
      <c r="MF3" s="39"/>
      <c r="MG3" s="39"/>
      <c r="MH3" s="39"/>
      <c r="MI3" s="39"/>
      <c r="MJ3" s="39"/>
      <c r="MK3" s="39"/>
      <c r="ML3" s="39"/>
      <c r="MM3" s="39"/>
      <c r="MN3" s="39"/>
      <c r="MO3" s="39"/>
      <c r="MP3" s="39"/>
      <c r="MQ3" s="39"/>
      <c r="MR3" s="39"/>
      <c r="MS3" s="39"/>
      <c r="MT3" s="39"/>
      <c r="MU3" s="39"/>
      <c r="MV3" s="39"/>
      <c r="MW3" s="39"/>
      <c r="MX3" s="39"/>
      <c r="MY3" s="39"/>
      <c r="MZ3" s="39"/>
      <c r="NA3" s="39"/>
      <c r="NB3" s="39"/>
      <c r="NC3" s="39"/>
      <c r="ND3" s="39"/>
      <c r="NE3" s="39"/>
      <c r="NF3" s="39"/>
      <c r="NG3" s="39"/>
      <c r="NH3" s="39"/>
      <c r="NI3" s="39"/>
      <c r="NJ3" s="39"/>
      <c r="NK3" s="39"/>
      <c r="NL3" s="39"/>
      <c r="NM3" s="39"/>
      <c r="NN3" s="39"/>
      <c r="NO3" s="39"/>
      <c r="NP3" s="39"/>
      <c r="NQ3" s="39"/>
      <c r="NR3" s="39"/>
      <c r="NS3" s="39"/>
      <c r="NT3" s="39"/>
      <c r="NU3" s="39"/>
      <c r="NV3" s="39"/>
      <c r="NW3" s="39"/>
      <c r="NX3" s="39"/>
      <c r="NY3" s="39"/>
      <c r="NZ3" s="39"/>
      <c r="OA3" s="39"/>
      <c r="OB3" s="39"/>
      <c r="OC3" s="39"/>
      <c r="OD3" s="39"/>
      <c r="OE3" s="39"/>
      <c r="OF3" s="39"/>
      <c r="OG3" s="39"/>
      <c r="OH3" s="39"/>
      <c r="OI3" s="39"/>
      <c r="OJ3" s="39"/>
      <c r="OK3" s="39"/>
      <c r="OL3" s="39"/>
      <c r="OM3" s="39"/>
      <c r="ON3" s="39"/>
      <c r="OO3" s="39"/>
      <c r="OP3" s="39"/>
      <c r="OQ3" s="39"/>
      <c r="OR3" s="39"/>
      <c r="OS3" s="39"/>
      <c r="OT3" s="39"/>
      <c r="OU3" s="39"/>
      <c r="OV3" s="39"/>
      <c r="OW3" s="39"/>
      <c r="OX3" s="39"/>
      <c r="OY3" s="39"/>
      <c r="OZ3" s="39"/>
      <c r="PA3" s="39"/>
      <c r="PB3" s="39"/>
      <c r="PC3" s="39"/>
      <c r="PD3" s="39"/>
      <c r="PE3" s="39"/>
      <c r="PF3" s="39"/>
      <c r="PG3" s="39"/>
      <c r="PH3" s="39"/>
      <c r="PI3" s="39"/>
      <c r="PJ3" s="39"/>
      <c r="PK3" s="39"/>
      <c r="PL3" s="39"/>
      <c r="PM3" s="39"/>
      <c r="PN3" s="39"/>
      <c r="PO3" s="39"/>
      <c r="PP3" s="39"/>
      <c r="PQ3" s="39"/>
      <c r="PR3" s="39"/>
      <c r="PS3" s="39"/>
      <c r="PT3" s="39"/>
      <c r="PU3" s="39"/>
      <c r="PV3" s="39"/>
      <c r="PW3" s="39"/>
      <c r="PX3" s="39"/>
      <c r="PY3" s="39"/>
      <c r="PZ3" s="39"/>
      <c r="QA3" s="39"/>
      <c r="QB3" s="39"/>
      <c r="QC3" s="39"/>
      <c r="QD3" s="39"/>
      <c r="QE3" s="39"/>
      <c r="QF3" s="39"/>
      <c r="QG3" s="39"/>
      <c r="QH3" s="39"/>
      <c r="QI3" s="39"/>
      <c r="QJ3" s="39"/>
      <c r="QK3" s="39"/>
      <c r="QL3" s="39"/>
      <c r="QM3" s="39"/>
      <c r="QN3" s="39"/>
      <c r="QO3" s="39"/>
      <c r="QP3" s="39"/>
      <c r="QQ3" s="39"/>
      <c r="QR3" s="39"/>
      <c r="QS3" s="39"/>
      <c r="QT3" s="39"/>
      <c r="QU3" s="39"/>
      <c r="QV3" s="39"/>
      <c r="QW3" s="39"/>
      <c r="QX3" s="39"/>
      <c r="QY3" s="39"/>
      <c r="QZ3" s="39"/>
      <c r="RA3" s="39"/>
      <c r="RB3" s="39"/>
      <c r="RC3" s="39"/>
      <c r="RD3" s="39"/>
      <c r="RE3" s="39"/>
      <c r="RF3" s="39"/>
      <c r="RG3" s="39"/>
      <c r="RH3" s="39"/>
      <c r="RI3" s="39"/>
      <c r="RJ3" s="39"/>
      <c r="RK3" s="39"/>
      <c r="RL3" s="39"/>
      <c r="RM3" s="39"/>
      <c r="RN3" s="39"/>
      <c r="RO3" s="39"/>
      <c r="RP3" s="39"/>
      <c r="RQ3" s="39"/>
      <c r="RR3" s="39"/>
      <c r="RS3" s="39"/>
      <c r="RT3" s="39"/>
      <c r="RU3" s="39"/>
      <c r="RV3" s="39"/>
      <c r="RW3" s="39"/>
      <c r="RX3" s="39"/>
      <c r="RY3" s="39"/>
      <c r="RZ3" s="39"/>
      <c r="SA3" s="39"/>
      <c r="SB3" s="39"/>
      <c r="SC3" s="39"/>
      <c r="SD3" s="39"/>
      <c r="SE3" s="39"/>
      <c r="SF3" s="39"/>
      <c r="SG3" s="39"/>
      <c r="SH3" s="39"/>
      <c r="SI3" s="39"/>
      <c r="SJ3" s="39"/>
      <c r="SK3" s="39"/>
      <c r="SL3" s="39"/>
      <c r="SM3" s="39"/>
      <c r="SN3" s="39"/>
      <c r="SO3" s="39"/>
      <c r="SP3" s="39"/>
      <c r="SQ3" s="39"/>
      <c r="SR3" s="39"/>
      <c r="SS3" s="39"/>
      <c r="ST3" s="39"/>
      <c r="SU3" s="39"/>
      <c r="SV3" s="39"/>
      <c r="SW3" s="39"/>
      <c r="SX3" s="39"/>
      <c r="SY3" s="39"/>
      <c r="SZ3" s="39"/>
      <c r="TA3" s="39"/>
      <c r="TB3" s="39"/>
      <c r="TC3" s="39"/>
      <c r="TD3" s="39"/>
      <c r="TE3" s="39"/>
      <c r="TF3" s="39"/>
      <c r="TG3" s="39"/>
      <c r="TH3" s="39"/>
      <c r="TI3" s="39"/>
      <c r="TJ3" s="39"/>
      <c r="TK3" s="39"/>
      <c r="TL3" s="39"/>
      <c r="TM3" s="39"/>
      <c r="TN3" s="39"/>
      <c r="TO3" s="39"/>
      <c r="TP3" s="39"/>
      <c r="TQ3" s="39"/>
      <c r="TR3" s="39"/>
      <c r="TS3" s="39"/>
      <c r="TT3" s="39"/>
      <c r="TU3" s="39"/>
      <c r="TV3" s="39"/>
      <c r="TW3" s="39"/>
      <c r="TX3" s="39"/>
      <c r="TY3" s="39"/>
      <c r="TZ3" s="39"/>
      <c r="UA3" s="39"/>
      <c r="UB3" s="39"/>
      <c r="UC3" s="39"/>
      <c r="UD3" s="39"/>
      <c r="UE3" s="39"/>
      <c r="UF3" s="39"/>
      <c r="UG3" s="39"/>
      <c r="UH3" s="39"/>
      <c r="UI3" s="39"/>
      <c r="UJ3" s="39"/>
      <c r="UK3" s="39"/>
      <c r="UL3" s="39"/>
      <c r="UM3" s="39"/>
      <c r="UN3" s="39"/>
      <c r="UO3" s="39"/>
      <c r="UP3" s="39"/>
      <c r="UQ3" s="39"/>
      <c r="UR3" s="39"/>
      <c r="US3" s="39"/>
      <c r="UT3" s="39"/>
      <c r="UU3" s="39"/>
      <c r="UV3" s="39"/>
      <c r="UW3" s="39"/>
      <c r="UX3" s="39"/>
      <c r="UY3" s="39"/>
      <c r="UZ3" s="39"/>
      <c r="VA3" s="39"/>
      <c r="VB3" s="39"/>
      <c r="VC3" s="39"/>
      <c r="VD3" s="39"/>
      <c r="VE3" s="39"/>
      <c r="VF3" s="39"/>
      <c r="VG3" s="39"/>
      <c r="VH3" s="39"/>
      <c r="VI3" s="39"/>
      <c r="VJ3" s="39"/>
      <c r="VK3" s="39"/>
      <c r="VL3" s="39"/>
      <c r="VM3" s="39"/>
      <c r="VN3" s="39"/>
      <c r="VO3" s="39"/>
      <c r="VP3" s="39"/>
      <c r="VQ3" s="39"/>
      <c r="VR3" s="39"/>
      <c r="VS3" s="39"/>
      <c r="VT3" s="39"/>
      <c r="VU3" s="39"/>
      <c r="VV3" s="39"/>
      <c r="VW3" s="39"/>
      <c r="VX3" s="39"/>
      <c r="VY3" s="39"/>
      <c r="VZ3" s="39"/>
      <c r="WA3" s="39"/>
      <c r="WB3" s="39"/>
      <c r="WC3" s="39"/>
      <c r="WD3" s="39"/>
      <c r="WE3" s="39"/>
      <c r="WF3" s="39"/>
      <c r="WG3" s="39"/>
      <c r="WH3" s="39"/>
      <c r="WI3" s="39"/>
      <c r="WJ3" s="39"/>
      <c r="WK3" s="39"/>
      <c r="WL3" s="39"/>
      <c r="WM3" s="39"/>
      <c r="WN3" s="39"/>
      <c r="WO3" s="39"/>
      <c r="WP3" s="39"/>
      <c r="WQ3" s="39"/>
      <c r="WR3" s="39"/>
      <c r="WS3" s="39"/>
      <c r="WT3" s="39"/>
      <c r="WU3" s="39"/>
      <c r="WV3" s="39"/>
      <c r="WW3" s="39"/>
      <c r="WX3" s="39"/>
      <c r="WY3" s="39"/>
      <c r="WZ3" s="39"/>
      <c r="XA3" s="39"/>
      <c r="XB3" s="39"/>
      <c r="XC3" s="39"/>
      <c r="XD3" s="39"/>
      <c r="XE3" s="39"/>
      <c r="XF3" s="39"/>
      <c r="XG3" s="39"/>
      <c r="XH3" s="39"/>
      <c r="XI3" s="39"/>
      <c r="XJ3" s="39"/>
      <c r="XK3" s="39"/>
      <c r="XL3" s="39"/>
      <c r="XM3" s="39"/>
      <c r="XN3" s="39"/>
      <c r="XO3" s="39"/>
      <c r="XP3" s="39"/>
      <c r="XQ3" s="39"/>
      <c r="XR3" s="39"/>
      <c r="XS3" s="39"/>
      <c r="XT3" s="39"/>
      <c r="XU3" s="39"/>
      <c r="XV3" s="39"/>
      <c r="XW3" s="39"/>
      <c r="XX3" s="39"/>
      <c r="XY3" s="39"/>
      <c r="XZ3" s="39"/>
      <c r="YA3" s="39"/>
      <c r="YB3" s="39"/>
      <c r="YC3" s="39"/>
      <c r="YD3" s="39"/>
      <c r="YE3" s="39"/>
      <c r="YF3" s="39"/>
      <c r="YG3" s="39"/>
      <c r="YH3" s="39"/>
      <c r="YI3" s="39"/>
      <c r="YJ3" s="39"/>
      <c r="YK3" s="39"/>
      <c r="YL3" s="39"/>
      <c r="YM3" s="39"/>
      <c r="YN3" s="39"/>
      <c r="YO3" s="39"/>
      <c r="YP3" s="39"/>
      <c r="YQ3" s="39"/>
      <c r="YR3" s="39"/>
      <c r="YS3" s="39"/>
      <c r="YT3" s="39"/>
      <c r="YU3" s="39"/>
      <c r="YV3" s="39"/>
      <c r="YW3" s="39"/>
      <c r="YX3" s="39"/>
      <c r="YY3" s="39"/>
      <c r="YZ3" s="39"/>
      <c r="ZA3" s="39"/>
      <c r="ZB3" s="39"/>
      <c r="ZC3" s="39"/>
      <c r="ZD3" s="39"/>
      <c r="ZE3" s="39"/>
      <c r="ZF3" s="39"/>
      <c r="ZG3" s="39"/>
      <c r="ZH3" s="39"/>
      <c r="ZI3" s="39"/>
      <c r="ZJ3" s="39"/>
      <c r="ZK3" s="39"/>
      <c r="ZL3" s="39"/>
      <c r="ZM3" s="39"/>
      <c r="ZN3" s="39"/>
      <c r="ZO3" s="39"/>
      <c r="ZP3" s="39"/>
      <c r="ZQ3" s="39"/>
      <c r="ZR3" s="39"/>
      <c r="ZS3" s="39"/>
      <c r="ZT3" s="39"/>
      <c r="ZU3" s="39"/>
      <c r="ZV3" s="39"/>
      <c r="ZW3" s="39"/>
      <c r="ZX3" s="39"/>
      <c r="ZY3" s="39"/>
      <c r="ZZ3" s="39"/>
      <c r="AAA3" s="39"/>
      <c r="AAB3" s="39"/>
      <c r="AAC3" s="39"/>
      <c r="AAD3" s="39"/>
      <c r="AAE3" s="39"/>
      <c r="AAF3" s="39"/>
      <c r="AAG3" s="39"/>
      <c r="AAH3" s="39"/>
      <c r="AAI3" s="39"/>
      <c r="AAJ3" s="39"/>
      <c r="AAK3" s="39"/>
      <c r="AAL3" s="39"/>
      <c r="AAM3" s="39"/>
      <c r="AAN3" s="39"/>
      <c r="AAO3" s="39"/>
      <c r="AAP3" s="39"/>
      <c r="AAQ3" s="39"/>
      <c r="AAR3" s="39"/>
      <c r="AAS3" s="39"/>
      <c r="AAT3" s="39"/>
      <c r="AAU3" s="39"/>
      <c r="AAV3" s="39"/>
      <c r="AAW3" s="39"/>
      <c r="AAX3" s="39"/>
      <c r="AAY3" s="39"/>
      <c r="AAZ3" s="39"/>
      <c r="ABA3" s="39"/>
      <c r="ABB3" s="39"/>
      <c r="ABC3" s="39"/>
      <c r="ABD3" s="39"/>
      <c r="ABE3" s="39"/>
      <c r="ABF3" s="39"/>
      <c r="ABG3" s="39"/>
      <c r="ABH3" s="39"/>
      <c r="ABI3" s="39"/>
      <c r="ABJ3" s="39"/>
      <c r="ABK3" s="39"/>
      <c r="ABL3" s="39"/>
      <c r="ABM3" s="39"/>
      <c r="ABN3" s="39"/>
      <c r="ABO3" s="39"/>
      <c r="ABP3" s="39"/>
      <c r="ABQ3" s="39"/>
      <c r="ABR3" s="39"/>
      <c r="ABS3" s="39"/>
      <c r="ABT3" s="39"/>
      <c r="ABU3" s="39"/>
      <c r="ABV3" s="39"/>
      <c r="ABW3" s="39"/>
      <c r="ABX3" s="39"/>
      <c r="ABY3" s="39"/>
      <c r="ABZ3" s="39"/>
      <c r="ACA3" s="39"/>
      <c r="ACB3" s="39"/>
      <c r="ACC3" s="39"/>
      <c r="ACD3" s="39"/>
      <c r="ACE3" s="39"/>
      <c r="ACF3" s="39"/>
      <c r="ACG3" s="39"/>
      <c r="ACH3" s="39"/>
      <c r="ACI3" s="39"/>
      <c r="ACJ3" s="39"/>
      <c r="ACK3" s="39"/>
      <c r="ACL3" s="39"/>
      <c r="ACM3" s="39"/>
      <c r="ACN3" s="39"/>
      <c r="ACO3" s="39"/>
      <c r="ACP3" s="39"/>
      <c r="ACQ3" s="39"/>
      <c r="ACR3" s="39"/>
      <c r="ACS3" s="39"/>
      <c r="ACT3" s="39"/>
      <c r="ACU3" s="39"/>
      <c r="ACV3" s="39"/>
      <c r="ACW3" s="39"/>
      <c r="ACX3" s="39"/>
      <c r="ACY3" s="39"/>
      <c r="ACZ3" s="39"/>
      <c r="ADA3" s="39"/>
      <c r="ADB3" s="39"/>
      <c r="ADC3" s="39"/>
      <c r="ADD3" s="39"/>
      <c r="ADE3" s="39"/>
      <c r="ADF3" s="39"/>
      <c r="ADG3" s="39"/>
      <c r="ADH3" s="39"/>
      <c r="ADI3" s="39"/>
      <c r="ADJ3" s="39"/>
      <c r="ADK3" s="39"/>
      <c r="ADL3" s="39"/>
      <c r="ADM3" s="39"/>
      <c r="ADN3" s="39"/>
      <c r="ADO3" s="39"/>
      <c r="ADP3" s="39"/>
      <c r="ADQ3" s="39"/>
      <c r="ADR3" s="39"/>
      <c r="ADS3" s="39"/>
      <c r="ADT3" s="39"/>
      <c r="ADU3" s="39"/>
      <c r="ADV3" s="39"/>
      <c r="ADW3" s="39"/>
      <c r="ADX3" s="39"/>
      <c r="ADY3" s="39"/>
      <c r="ADZ3" s="39"/>
      <c r="AEA3" s="39"/>
      <c r="AEB3" s="39"/>
      <c r="AEC3" s="39"/>
      <c r="AED3" s="39"/>
      <c r="AEE3" s="39"/>
      <c r="AEF3" s="39"/>
      <c r="AEG3" s="39"/>
      <c r="AEH3" s="39"/>
      <c r="AEI3" s="39"/>
      <c r="AEJ3" s="39"/>
      <c r="AEK3" s="39"/>
      <c r="AEL3" s="39"/>
      <c r="AEM3" s="39"/>
      <c r="AEN3" s="39"/>
      <c r="AEO3" s="39"/>
      <c r="AEP3" s="39"/>
      <c r="AEQ3" s="39"/>
      <c r="AER3" s="39"/>
      <c r="AES3" s="39"/>
      <c r="AET3" s="39"/>
      <c r="AEU3" s="39"/>
      <c r="AEV3" s="39"/>
      <c r="AEW3" s="39"/>
      <c r="AEX3" s="39"/>
      <c r="AEY3" s="39"/>
      <c r="AEZ3" s="39"/>
      <c r="AFA3" s="39"/>
      <c r="AFB3" s="39"/>
      <c r="AFC3" s="39"/>
      <c r="AFD3" s="39"/>
      <c r="AFE3" s="39"/>
      <c r="AFF3" s="39"/>
      <c r="AFG3" s="39"/>
      <c r="AFH3" s="39"/>
      <c r="AFI3" s="39"/>
      <c r="AFJ3" s="39"/>
      <c r="AFK3" s="39"/>
      <c r="AFL3" s="39"/>
      <c r="AFM3" s="39"/>
      <c r="AFN3" s="39"/>
      <c r="AFO3" s="39"/>
      <c r="AFP3" s="39"/>
      <c r="AFQ3" s="39"/>
      <c r="AFR3" s="39"/>
      <c r="AFS3" s="39"/>
      <c r="AFT3" s="39"/>
      <c r="AFU3" s="39"/>
      <c r="AFV3" s="39"/>
      <c r="AFW3" s="39"/>
      <c r="AFX3" s="39"/>
    </row>
    <row r="4" spans="1:857" s="170" customFormat="1" ht="59.25" customHeight="1" thickTop="1" thickBot="1" x14ac:dyDescent="0.3">
      <c r="A4" s="659"/>
      <c r="B4" s="660"/>
      <c r="C4" s="679"/>
      <c r="D4" s="661"/>
      <c r="E4" s="475" t="s">
        <v>402</v>
      </c>
      <c r="F4" s="163" t="s">
        <v>290</v>
      </c>
      <c r="G4" s="179" t="s">
        <v>305</v>
      </c>
      <c r="H4" s="163" t="s">
        <v>291</v>
      </c>
      <c r="I4" s="180" t="s">
        <v>293</v>
      </c>
      <c r="J4" s="181" t="s">
        <v>583</v>
      </c>
      <c r="K4" s="182" t="s">
        <v>292</v>
      </c>
      <c r="L4" s="164" t="s">
        <v>543</v>
      </c>
      <c r="M4" s="165" t="s">
        <v>404</v>
      </c>
      <c r="N4" s="166" t="s">
        <v>544</v>
      </c>
      <c r="O4" s="167" t="s">
        <v>545</v>
      </c>
      <c r="P4" s="171" t="s">
        <v>606</v>
      </c>
      <c r="Q4" s="674"/>
      <c r="R4" s="676"/>
      <c r="S4" s="225" t="s">
        <v>438</v>
      </c>
      <c r="T4" s="172" t="s">
        <v>439</v>
      </c>
      <c r="U4" s="178" t="s">
        <v>414</v>
      </c>
      <c r="V4" s="147" t="s">
        <v>298</v>
      </c>
      <c r="W4" s="168" t="s">
        <v>299</v>
      </c>
      <c r="X4" s="690"/>
      <c r="Y4" s="694"/>
      <c r="Z4" s="597"/>
      <c r="AA4" s="596"/>
      <c r="AB4" s="183" t="s">
        <v>300</v>
      </c>
      <c r="AC4" s="184" t="s">
        <v>301</v>
      </c>
      <c r="AD4" s="184" t="s">
        <v>302</v>
      </c>
      <c r="AE4" s="209" t="s">
        <v>303</v>
      </c>
      <c r="AF4" s="169" t="s">
        <v>585</v>
      </c>
      <c r="AG4" s="216" t="s">
        <v>584</v>
      </c>
      <c r="AH4" s="602"/>
      <c r="AI4" s="466" t="s">
        <v>5</v>
      </c>
      <c r="AJ4" s="467" t="s">
        <v>6</v>
      </c>
      <c r="AK4" s="467" t="s">
        <v>7</v>
      </c>
      <c r="AL4" s="467" t="s">
        <v>8</v>
      </c>
      <c r="AM4" s="467" t="s">
        <v>9</v>
      </c>
      <c r="AN4" s="467" t="s">
        <v>10</v>
      </c>
      <c r="AO4" s="467" t="s">
        <v>11</v>
      </c>
      <c r="AP4" s="467" t="s">
        <v>12</v>
      </c>
      <c r="AQ4" s="467" t="s">
        <v>13</v>
      </c>
      <c r="AR4" s="468" t="s">
        <v>14</v>
      </c>
      <c r="AS4" s="634"/>
      <c r="AT4" s="604"/>
      <c r="AU4" s="604"/>
      <c r="AV4" s="604"/>
      <c r="AW4" s="606"/>
      <c r="AX4" s="469" t="s">
        <v>286</v>
      </c>
      <c r="AY4" s="470" t="s">
        <v>284</v>
      </c>
      <c r="AZ4" s="470" t="s">
        <v>285</v>
      </c>
      <c r="BA4" s="470" t="s">
        <v>533</v>
      </c>
      <c r="BB4" s="471" t="s">
        <v>287</v>
      </c>
      <c r="BC4" s="617"/>
      <c r="BD4" s="617"/>
      <c r="BE4" s="466" t="s">
        <v>300</v>
      </c>
      <c r="BF4" s="477" t="s">
        <v>301</v>
      </c>
      <c r="BG4" s="477" t="s">
        <v>302</v>
      </c>
      <c r="BH4" s="468" t="s">
        <v>303</v>
      </c>
      <c r="BI4" s="478" t="s">
        <v>536</v>
      </c>
      <c r="BJ4" s="467" t="s">
        <v>537</v>
      </c>
      <c r="BK4" s="476" t="s">
        <v>463</v>
      </c>
      <c r="BL4" s="472" t="s">
        <v>465</v>
      </c>
      <c r="BM4" s="473" t="s">
        <v>466</v>
      </c>
      <c r="BN4" s="474" t="s">
        <v>467</v>
      </c>
      <c r="BO4" s="239"/>
      <c r="BP4" s="240"/>
      <c r="BQ4" s="240"/>
      <c r="BR4" s="240"/>
      <c r="BS4" s="240"/>
      <c r="BT4" s="240"/>
      <c r="BU4" s="240"/>
      <c r="BV4" s="240"/>
      <c r="BW4" s="240"/>
      <c r="BX4" s="240"/>
      <c r="BY4" s="240"/>
      <c r="BZ4" s="240"/>
      <c r="CA4" s="240"/>
      <c r="CB4" s="240"/>
      <c r="CC4" s="240"/>
      <c r="CD4" s="240"/>
      <c r="CE4" s="240"/>
      <c r="CF4" s="240"/>
      <c r="CG4" s="240"/>
      <c r="CH4" s="240"/>
      <c r="CI4" s="240"/>
      <c r="CJ4" s="240"/>
      <c r="CK4" s="240"/>
      <c r="CL4" s="240"/>
      <c r="CM4" s="240"/>
      <c r="CN4" s="240"/>
      <c r="CO4" s="240"/>
      <c r="CP4" s="240"/>
      <c r="CQ4" s="240"/>
      <c r="CR4" s="240"/>
      <c r="CS4" s="240"/>
      <c r="CT4" s="240"/>
      <c r="CU4" s="240"/>
      <c r="CV4" s="240"/>
      <c r="CW4" s="240"/>
      <c r="CX4" s="240"/>
      <c r="CY4" s="240"/>
      <c r="CZ4" s="240"/>
      <c r="DA4" s="240"/>
      <c r="DB4" s="240"/>
      <c r="DC4" s="240"/>
      <c r="DD4" s="240"/>
      <c r="DE4" s="240"/>
      <c r="DF4" s="240"/>
      <c r="DG4" s="240"/>
      <c r="DH4" s="240"/>
      <c r="DI4" s="240"/>
      <c r="DJ4" s="240"/>
      <c r="DK4" s="240"/>
      <c r="DL4" s="240"/>
      <c r="DM4" s="240"/>
      <c r="DN4" s="240"/>
      <c r="DO4" s="240"/>
      <c r="DP4" s="240"/>
      <c r="DQ4" s="240"/>
      <c r="DR4" s="240"/>
      <c r="DS4" s="240"/>
      <c r="DT4" s="240"/>
      <c r="DU4" s="240"/>
      <c r="DV4" s="240"/>
      <c r="DW4" s="240"/>
      <c r="DX4" s="240"/>
      <c r="DY4" s="240"/>
      <c r="DZ4" s="240"/>
      <c r="EA4" s="240"/>
      <c r="EB4" s="240"/>
      <c r="EC4" s="240"/>
      <c r="ED4" s="240"/>
      <c r="EE4" s="240"/>
      <c r="EF4" s="240"/>
      <c r="EG4" s="240"/>
      <c r="EH4" s="240"/>
      <c r="EI4" s="240"/>
      <c r="EJ4" s="240"/>
      <c r="EK4" s="240"/>
      <c r="EL4" s="240"/>
      <c r="EM4" s="240"/>
      <c r="EN4" s="240"/>
      <c r="EO4" s="240"/>
      <c r="EP4" s="240"/>
      <c r="EQ4" s="240"/>
      <c r="ER4" s="240"/>
      <c r="ES4" s="240"/>
      <c r="ET4" s="240"/>
      <c r="EU4" s="240"/>
      <c r="EV4" s="240"/>
      <c r="EW4" s="240"/>
      <c r="EX4" s="240"/>
      <c r="EY4" s="240"/>
      <c r="EZ4" s="240"/>
      <c r="FA4" s="240"/>
      <c r="FB4" s="240"/>
      <c r="FC4" s="240"/>
      <c r="FD4" s="240"/>
      <c r="FE4" s="240"/>
      <c r="FF4" s="240"/>
      <c r="FG4" s="240"/>
      <c r="FH4" s="240"/>
      <c r="FI4" s="240"/>
      <c r="FJ4" s="240"/>
      <c r="FK4" s="240"/>
      <c r="FL4" s="240"/>
      <c r="FM4" s="240"/>
      <c r="FN4" s="240"/>
      <c r="FO4" s="240"/>
      <c r="FP4" s="240"/>
      <c r="FQ4" s="240"/>
      <c r="FR4" s="240"/>
      <c r="FS4" s="240"/>
      <c r="FT4" s="240"/>
      <c r="FU4" s="240"/>
      <c r="FV4" s="240"/>
      <c r="FW4" s="240"/>
      <c r="FX4" s="240"/>
      <c r="FY4" s="240"/>
      <c r="FZ4" s="240"/>
      <c r="GA4" s="240"/>
      <c r="GB4" s="240"/>
      <c r="GC4" s="240"/>
      <c r="GD4" s="240"/>
      <c r="GE4" s="240"/>
      <c r="GF4" s="240"/>
      <c r="GG4" s="240"/>
      <c r="GH4" s="240"/>
      <c r="GI4" s="240"/>
      <c r="GJ4" s="240"/>
      <c r="GK4" s="240"/>
      <c r="GL4" s="240"/>
      <c r="GM4" s="240"/>
      <c r="GN4" s="240"/>
      <c r="GO4" s="240"/>
      <c r="GP4" s="240"/>
      <c r="GQ4" s="240"/>
      <c r="GR4" s="240"/>
      <c r="GS4" s="240"/>
      <c r="GT4" s="240"/>
      <c r="GU4" s="240"/>
      <c r="GV4" s="240"/>
      <c r="GW4" s="240"/>
      <c r="GX4" s="240"/>
      <c r="GY4" s="240"/>
      <c r="GZ4" s="240"/>
      <c r="HA4" s="240"/>
      <c r="HB4" s="240"/>
      <c r="HC4" s="240"/>
      <c r="HD4" s="240"/>
      <c r="HE4" s="240"/>
      <c r="HF4" s="240"/>
      <c r="HG4" s="240"/>
      <c r="HH4" s="240"/>
      <c r="HI4" s="240"/>
      <c r="HJ4" s="240"/>
      <c r="HK4" s="240"/>
      <c r="HL4" s="240"/>
      <c r="HM4" s="240"/>
      <c r="HN4" s="240"/>
      <c r="HO4" s="240"/>
      <c r="HP4" s="240"/>
      <c r="HQ4" s="240"/>
      <c r="HR4" s="240"/>
      <c r="HS4" s="240"/>
      <c r="HT4" s="240"/>
      <c r="HU4" s="240"/>
      <c r="HV4" s="240"/>
      <c r="HW4" s="240"/>
      <c r="HX4" s="240"/>
      <c r="HY4" s="240"/>
      <c r="HZ4" s="240"/>
      <c r="IA4" s="240"/>
      <c r="IB4" s="240"/>
      <c r="IC4" s="240"/>
      <c r="ID4" s="240"/>
      <c r="IE4" s="240"/>
      <c r="IF4" s="240"/>
      <c r="IG4" s="240"/>
      <c r="IH4" s="240"/>
      <c r="II4" s="240"/>
      <c r="IJ4" s="240"/>
      <c r="IK4" s="240"/>
      <c r="IL4" s="240"/>
      <c r="IM4" s="240"/>
      <c r="IN4" s="240"/>
      <c r="IO4" s="240"/>
      <c r="IP4" s="240"/>
      <c r="IQ4" s="240"/>
      <c r="IR4" s="240"/>
      <c r="IS4" s="240"/>
      <c r="IT4" s="240"/>
      <c r="IU4" s="240"/>
      <c r="IV4" s="240"/>
      <c r="IW4" s="240"/>
      <c r="IX4" s="240"/>
      <c r="IY4" s="240"/>
      <c r="IZ4" s="240"/>
      <c r="JA4" s="240"/>
      <c r="JB4" s="240"/>
      <c r="JC4" s="240"/>
      <c r="JD4" s="240"/>
      <c r="JE4" s="240"/>
      <c r="JF4" s="240"/>
      <c r="JG4" s="240"/>
      <c r="JH4" s="240"/>
      <c r="JI4" s="240"/>
      <c r="JJ4" s="240"/>
      <c r="JK4" s="240"/>
      <c r="JL4" s="240"/>
      <c r="JM4" s="240"/>
      <c r="JN4" s="240"/>
      <c r="JO4" s="240"/>
      <c r="JP4" s="240"/>
      <c r="JQ4" s="240"/>
      <c r="JR4" s="240"/>
      <c r="JS4" s="240"/>
      <c r="JT4" s="240"/>
      <c r="JU4" s="240"/>
      <c r="JV4" s="240"/>
      <c r="JW4" s="240"/>
      <c r="JX4" s="240"/>
      <c r="JY4" s="240"/>
      <c r="JZ4" s="240"/>
      <c r="KA4" s="240"/>
      <c r="KB4" s="240"/>
      <c r="KC4" s="240"/>
      <c r="KD4" s="240"/>
      <c r="KE4" s="240"/>
      <c r="KF4" s="240"/>
      <c r="KG4" s="240"/>
      <c r="KH4" s="240"/>
      <c r="KI4" s="240"/>
      <c r="KJ4" s="240"/>
      <c r="KK4" s="240"/>
      <c r="KL4" s="240"/>
      <c r="KM4" s="240"/>
      <c r="KN4" s="240"/>
      <c r="KO4" s="240"/>
      <c r="KP4" s="240"/>
      <c r="KQ4" s="240"/>
      <c r="KR4" s="240"/>
      <c r="KS4" s="240"/>
      <c r="KT4" s="240"/>
      <c r="KU4" s="240"/>
      <c r="KV4" s="240"/>
      <c r="KW4" s="240"/>
      <c r="KX4" s="240"/>
      <c r="KY4" s="240"/>
      <c r="KZ4" s="240"/>
      <c r="LA4" s="240"/>
      <c r="LB4" s="240"/>
      <c r="LC4" s="240"/>
      <c r="LD4" s="240"/>
      <c r="LE4" s="240"/>
      <c r="LF4" s="240"/>
      <c r="LG4" s="240"/>
      <c r="LH4" s="240"/>
      <c r="LI4" s="240"/>
      <c r="LJ4" s="240"/>
      <c r="LK4" s="240"/>
      <c r="LL4" s="240"/>
      <c r="LM4" s="240"/>
      <c r="LN4" s="240"/>
      <c r="LO4" s="240"/>
      <c r="LP4" s="240"/>
      <c r="LQ4" s="240"/>
      <c r="LR4" s="240"/>
      <c r="LS4" s="240"/>
      <c r="LT4" s="240"/>
      <c r="LU4" s="240"/>
      <c r="LV4" s="240"/>
      <c r="LW4" s="240"/>
      <c r="LX4" s="240"/>
      <c r="LY4" s="240"/>
      <c r="LZ4" s="240"/>
      <c r="MA4" s="240"/>
      <c r="MB4" s="240"/>
      <c r="MC4" s="240"/>
      <c r="MD4" s="240"/>
      <c r="ME4" s="240"/>
      <c r="MF4" s="240"/>
      <c r="MG4" s="240"/>
      <c r="MH4" s="240"/>
      <c r="MI4" s="240"/>
      <c r="MJ4" s="240"/>
      <c r="MK4" s="240"/>
      <c r="ML4" s="240"/>
      <c r="MM4" s="240"/>
      <c r="MN4" s="240"/>
      <c r="MO4" s="240"/>
      <c r="MP4" s="240"/>
      <c r="MQ4" s="240"/>
      <c r="MR4" s="240"/>
      <c r="MS4" s="240"/>
      <c r="MT4" s="240"/>
      <c r="MU4" s="240"/>
      <c r="MV4" s="240"/>
      <c r="MW4" s="240"/>
      <c r="MX4" s="240"/>
      <c r="MY4" s="240"/>
      <c r="MZ4" s="240"/>
      <c r="NA4" s="240"/>
      <c r="NB4" s="240"/>
      <c r="NC4" s="240"/>
      <c r="ND4" s="240"/>
      <c r="NE4" s="240"/>
      <c r="NF4" s="240"/>
      <c r="NG4" s="240"/>
      <c r="NH4" s="240"/>
      <c r="NI4" s="240"/>
      <c r="NJ4" s="240"/>
      <c r="NK4" s="240"/>
      <c r="NL4" s="240"/>
      <c r="NM4" s="240"/>
      <c r="NN4" s="240"/>
      <c r="NO4" s="240"/>
      <c r="NP4" s="240"/>
      <c r="NQ4" s="240"/>
      <c r="NR4" s="240"/>
      <c r="NS4" s="240"/>
      <c r="NT4" s="240"/>
      <c r="NU4" s="240"/>
      <c r="NV4" s="240"/>
      <c r="NW4" s="240"/>
      <c r="NX4" s="240"/>
      <c r="NY4" s="240"/>
      <c r="NZ4" s="240"/>
      <c r="OA4" s="240"/>
      <c r="OB4" s="240"/>
      <c r="OC4" s="240"/>
      <c r="OD4" s="240"/>
      <c r="OE4" s="240"/>
      <c r="OF4" s="240"/>
      <c r="OG4" s="240"/>
      <c r="OH4" s="240"/>
      <c r="OI4" s="240"/>
      <c r="OJ4" s="240"/>
      <c r="OK4" s="240"/>
      <c r="OL4" s="240"/>
      <c r="OM4" s="240"/>
      <c r="ON4" s="240"/>
      <c r="OO4" s="240"/>
      <c r="OP4" s="240"/>
      <c r="OQ4" s="240"/>
      <c r="OR4" s="240"/>
      <c r="OS4" s="240"/>
      <c r="OT4" s="240"/>
      <c r="OU4" s="240"/>
      <c r="OV4" s="240"/>
      <c r="OW4" s="240"/>
      <c r="OX4" s="240"/>
      <c r="OY4" s="240"/>
      <c r="OZ4" s="240"/>
      <c r="PA4" s="240"/>
      <c r="PB4" s="240"/>
      <c r="PC4" s="240"/>
      <c r="PD4" s="240"/>
      <c r="PE4" s="240"/>
      <c r="PF4" s="240"/>
      <c r="PG4" s="240"/>
      <c r="PH4" s="240"/>
      <c r="PI4" s="240"/>
      <c r="PJ4" s="240"/>
      <c r="PK4" s="240"/>
      <c r="PL4" s="240"/>
      <c r="PM4" s="240"/>
      <c r="PN4" s="240"/>
      <c r="PO4" s="240"/>
      <c r="PP4" s="240"/>
      <c r="PQ4" s="240"/>
      <c r="PR4" s="240"/>
      <c r="PS4" s="240"/>
      <c r="PT4" s="240"/>
      <c r="PU4" s="240"/>
      <c r="PV4" s="240"/>
      <c r="PW4" s="240"/>
      <c r="PX4" s="240"/>
      <c r="PY4" s="240"/>
      <c r="PZ4" s="240"/>
      <c r="QA4" s="240"/>
      <c r="QB4" s="240"/>
      <c r="QC4" s="240"/>
      <c r="QD4" s="240"/>
      <c r="QE4" s="240"/>
      <c r="QF4" s="240"/>
      <c r="QG4" s="240"/>
      <c r="QH4" s="240"/>
      <c r="QI4" s="240"/>
      <c r="QJ4" s="240"/>
      <c r="QK4" s="240"/>
      <c r="QL4" s="240"/>
      <c r="QM4" s="240"/>
      <c r="QN4" s="240"/>
      <c r="QO4" s="240"/>
      <c r="QP4" s="240"/>
      <c r="QQ4" s="240"/>
      <c r="QR4" s="240"/>
      <c r="QS4" s="240"/>
      <c r="QT4" s="240"/>
      <c r="QU4" s="240"/>
      <c r="QV4" s="240"/>
      <c r="QW4" s="240"/>
      <c r="QX4" s="240"/>
      <c r="QY4" s="240"/>
      <c r="QZ4" s="240"/>
      <c r="RA4" s="240"/>
      <c r="RB4" s="240"/>
      <c r="RC4" s="240"/>
      <c r="RD4" s="240"/>
      <c r="RE4" s="240"/>
      <c r="RF4" s="240"/>
      <c r="RG4" s="240"/>
      <c r="RH4" s="240"/>
      <c r="RI4" s="240"/>
      <c r="RJ4" s="240"/>
      <c r="RK4" s="240"/>
      <c r="RL4" s="240"/>
      <c r="RM4" s="240"/>
      <c r="RN4" s="240"/>
      <c r="RO4" s="240"/>
      <c r="RP4" s="240"/>
      <c r="RQ4" s="240"/>
      <c r="RR4" s="240"/>
      <c r="RS4" s="240"/>
      <c r="RT4" s="240"/>
      <c r="RU4" s="240"/>
      <c r="RV4" s="240"/>
      <c r="RW4" s="240"/>
      <c r="RX4" s="240"/>
      <c r="RY4" s="240"/>
      <c r="RZ4" s="240"/>
      <c r="SA4" s="240"/>
      <c r="SB4" s="240"/>
      <c r="SC4" s="240"/>
      <c r="SD4" s="240"/>
      <c r="SE4" s="240"/>
      <c r="SF4" s="240"/>
      <c r="SG4" s="240"/>
      <c r="SH4" s="240"/>
      <c r="SI4" s="240"/>
      <c r="SJ4" s="240"/>
      <c r="SK4" s="240"/>
      <c r="SL4" s="240"/>
      <c r="SM4" s="240"/>
      <c r="SN4" s="240"/>
      <c r="SO4" s="240"/>
      <c r="SP4" s="240"/>
      <c r="SQ4" s="240"/>
      <c r="SR4" s="240"/>
      <c r="SS4" s="240"/>
      <c r="ST4" s="240"/>
      <c r="SU4" s="240"/>
      <c r="SV4" s="240"/>
      <c r="SW4" s="240"/>
      <c r="SX4" s="240"/>
      <c r="SY4" s="240"/>
      <c r="SZ4" s="240"/>
      <c r="TA4" s="240"/>
      <c r="TB4" s="240"/>
      <c r="TC4" s="240"/>
      <c r="TD4" s="240"/>
      <c r="TE4" s="240"/>
      <c r="TF4" s="240"/>
      <c r="TG4" s="240"/>
      <c r="TH4" s="240"/>
      <c r="TI4" s="240"/>
      <c r="TJ4" s="240"/>
      <c r="TK4" s="240"/>
      <c r="TL4" s="240"/>
      <c r="TM4" s="240"/>
      <c r="TN4" s="240"/>
      <c r="TO4" s="240"/>
      <c r="TP4" s="240"/>
      <c r="TQ4" s="240"/>
      <c r="TR4" s="240"/>
      <c r="TS4" s="240"/>
      <c r="TT4" s="240"/>
      <c r="TU4" s="240"/>
      <c r="TV4" s="240"/>
      <c r="TW4" s="240"/>
      <c r="TX4" s="240"/>
      <c r="TY4" s="240"/>
      <c r="TZ4" s="240"/>
      <c r="UA4" s="240"/>
      <c r="UB4" s="240"/>
      <c r="UC4" s="240"/>
      <c r="UD4" s="240"/>
      <c r="UE4" s="240"/>
      <c r="UF4" s="240"/>
      <c r="UG4" s="240"/>
      <c r="UH4" s="240"/>
      <c r="UI4" s="240"/>
      <c r="UJ4" s="240"/>
      <c r="UK4" s="240"/>
      <c r="UL4" s="240"/>
      <c r="UM4" s="240"/>
      <c r="UN4" s="240"/>
      <c r="UO4" s="240"/>
      <c r="UP4" s="240"/>
      <c r="UQ4" s="240"/>
      <c r="UR4" s="240"/>
      <c r="US4" s="240"/>
      <c r="UT4" s="240"/>
      <c r="UU4" s="240"/>
      <c r="UV4" s="240"/>
      <c r="UW4" s="240"/>
      <c r="UX4" s="240"/>
      <c r="UY4" s="240"/>
      <c r="UZ4" s="240"/>
      <c r="VA4" s="240"/>
      <c r="VB4" s="240"/>
      <c r="VC4" s="240"/>
      <c r="VD4" s="240"/>
      <c r="VE4" s="240"/>
      <c r="VF4" s="240"/>
      <c r="VG4" s="240"/>
      <c r="VH4" s="240"/>
      <c r="VI4" s="240"/>
      <c r="VJ4" s="240"/>
      <c r="VK4" s="240"/>
      <c r="VL4" s="240"/>
      <c r="VM4" s="240"/>
      <c r="VN4" s="240"/>
      <c r="VO4" s="240"/>
      <c r="VP4" s="240"/>
      <c r="VQ4" s="240"/>
      <c r="VR4" s="240"/>
      <c r="VS4" s="240"/>
      <c r="VT4" s="240"/>
      <c r="VU4" s="240"/>
      <c r="VV4" s="240"/>
      <c r="VW4" s="240"/>
      <c r="VX4" s="240"/>
      <c r="VY4" s="240"/>
      <c r="VZ4" s="240"/>
      <c r="WA4" s="240"/>
      <c r="WB4" s="240"/>
      <c r="WC4" s="240"/>
      <c r="WD4" s="240"/>
      <c r="WE4" s="240"/>
      <c r="WF4" s="240"/>
      <c r="WG4" s="240"/>
      <c r="WH4" s="240"/>
      <c r="WI4" s="240"/>
      <c r="WJ4" s="240"/>
      <c r="WK4" s="240"/>
      <c r="WL4" s="240"/>
      <c r="WM4" s="240"/>
      <c r="WN4" s="240"/>
      <c r="WO4" s="240"/>
      <c r="WP4" s="240"/>
      <c r="WQ4" s="240"/>
      <c r="WR4" s="240"/>
      <c r="WS4" s="240"/>
      <c r="WT4" s="240"/>
      <c r="WU4" s="240"/>
      <c r="WV4" s="240"/>
      <c r="WW4" s="240"/>
      <c r="WX4" s="240"/>
      <c r="WY4" s="240"/>
      <c r="WZ4" s="240"/>
      <c r="XA4" s="240"/>
      <c r="XB4" s="240"/>
      <c r="XC4" s="240"/>
      <c r="XD4" s="240"/>
      <c r="XE4" s="240"/>
      <c r="XF4" s="240"/>
      <c r="XG4" s="240"/>
      <c r="XH4" s="240"/>
      <c r="XI4" s="240"/>
      <c r="XJ4" s="240"/>
      <c r="XK4" s="240"/>
      <c r="XL4" s="240"/>
      <c r="XM4" s="240"/>
      <c r="XN4" s="240"/>
      <c r="XO4" s="240"/>
      <c r="XP4" s="240"/>
      <c r="XQ4" s="240"/>
      <c r="XR4" s="240"/>
      <c r="XS4" s="240"/>
      <c r="XT4" s="240"/>
      <c r="XU4" s="240"/>
      <c r="XV4" s="240"/>
      <c r="XW4" s="240"/>
      <c r="XX4" s="240"/>
      <c r="XY4" s="240"/>
      <c r="XZ4" s="240"/>
      <c r="YA4" s="240"/>
      <c r="YB4" s="240"/>
      <c r="YC4" s="240"/>
      <c r="YD4" s="240"/>
      <c r="YE4" s="240"/>
      <c r="YF4" s="240"/>
      <c r="YG4" s="240"/>
      <c r="YH4" s="240"/>
      <c r="YI4" s="240"/>
      <c r="YJ4" s="240"/>
      <c r="YK4" s="240"/>
      <c r="YL4" s="240"/>
      <c r="YM4" s="240"/>
      <c r="YN4" s="240"/>
      <c r="YO4" s="240"/>
      <c r="YP4" s="240"/>
      <c r="YQ4" s="240"/>
      <c r="YR4" s="240"/>
      <c r="YS4" s="240"/>
      <c r="YT4" s="240"/>
      <c r="YU4" s="240"/>
      <c r="YV4" s="240"/>
      <c r="YW4" s="240"/>
      <c r="YX4" s="240"/>
      <c r="YY4" s="240"/>
      <c r="YZ4" s="240"/>
      <c r="ZA4" s="240"/>
      <c r="ZB4" s="240"/>
      <c r="ZC4" s="240"/>
      <c r="ZD4" s="240"/>
      <c r="ZE4" s="240"/>
      <c r="ZF4" s="240"/>
      <c r="ZG4" s="240"/>
      <c r="ZH4" s="240"/>
      <c r="ZI4" s="240"/>
      <c r="ZJ4" s="240"/>
      <c r="ZK4" s="240"/>
      <c r="ZL4" s="240"/>
      <c r="ZM4" s="240"/>
      <c r="ZN4" s="240"/>
      <c r="ZO4" s="240"/>
      <c r="ZP4" s="240"/>
      <c r="ZQ4" s="240"/>
      <c r="ZR4" s="240"/>
      <c r="ZS4" s="240"/>
      <c r="ZT4" s="240"/>
      <c r="ZU4" s="240"/>
      <c r="ZV4" s="240"/>
      <c r="ZW4" s="240"/>
      <c r="ZX4" s="240"/>
      <c r="ZY4" s="240"/>
      <c r="ZZ4" s="240"/>
      <c r="AAA4" s="240"/>
      <c r="AAB4" s="240"/>
      <c r="AAC4" s="240"/>
      <c r="AAD4" s="240"/>
      <c r="AAE4" s="240"/>
      <c r="AAF4" s="240"/>
      <c r="AAG4" s="240"/>
      <c r="AAH4" s="240"/>
      <c r="AAI4" s="240"/>
      <c r="AAJ4" s="240"/>
      <c r="AAK4" s="240"/>
      <c r="AAL4" s="240"/>
      <c r="AAM4" s="240"/>
      <c r="AAN4" s="240"/>
      <c r="AAO4" s="240"/>
      <c r="AAP4" s="240"/>
      <c r="AAQ4" s="240"/>
      <c r="AAR4" s="240"/>
      <c r="AAS4" s="240"/>
      <c r="AAT4" s="240"/>
      <c r="AAU4" s="240"/>
      <c r="AAV4" s="240"/>
      <c r="AAW4" s="240"/>
      <c r="AAX4" s="240"/>
      <c r="AAY4" s="240"/>
      <c r="AAZ4" s="240"/>
      <c r="ABA4" s="240"/>
      <c r="ABB4" s="240"/>
      <c r="ABC4" s="240"/>
      <c r="ABD4" s="240"/>
      <c r="ABE4" s="240"/>
      <c r="ABF4" s="240"/>
      <c r="ABG4" s="240"/>
      <c r="ABH4" s="240"/>
      <c r="ABI4" s="240"/>
      <c r="ABJ4" s="240"/>
      <c r="ABK4" s="240"/>
      <c r="ABL4" s="240"/>
      <c r="ABM4" s="240"/>
      <c r="ABN4" s="240"/>
      <c r="ABO4" s="240"/>
      <c r="ABP4" s="240"/>
      <c r="ABQ4" s="240"/>
      <c r="ABR4" s="240"/>
      <c r="ABS4" s="240"/>
      <c r="ABT4" s="240"/>
      <c r="ABU4" s="240"/>
      <c r="ABV4" s="240"/>
      <c r="ABW4" s="240"/>
      <c r="ABX4" s="240"/>
      <c r="ABY4" s="240"/>
      <c r="ABZ4" s="240"/>
      <c r="ACA4" s="240"/>
      <c r="ACB4" s="240"/>
      <c r="ACC4" s="240"/>
      <c r="ACD4" s="240"/>
      <c r="ACE4" s="240"/>
      <c r="ACF4" s="240"/>
      <c r="ACG4" s="240"/>
      <c r="ACH4" s="240"/>
      <c r="ACI4" s="240"/>
      <c r="ACJ4" s="240"/>
      <c r="ACK4" s="240"/>
      <c r="ACL4" s="240"/>
      <c r="ACM4" s="240"/>
      <c r="ACN4" s="240"/>
      <c r="ACO4" s="240"/>
      <c r="ACP4" s="240"/>
      <c r="ACQ4" s="240"/>
      <c r="ACR4" s="240"/>
      <c r="ACS4" s="240"/>
      <c r="ACT4" s="240"/>
      <c r="ACU4" s="240"/>
      <c r="ACV4" s="240"/>
      <c r="ACW4" s="240"/>
      <c r="ACX4" s="240"/>
      <c r="ACY4" s="240"/>
      <c r="ACZ4" s="240"/>
      <c r="ADA4" s="240"/>
      <c r="ADB4" s="240"/>
      <c r="ADC4" s="240"/>
      <c r="ADD4" s="240"/>
      <c r="ADE4" s="240"/>
      <c r="ADF4" s="240"/>
      <c r="ADG4" s="240"/>
      <c r="ADH4" s="240"/>
      <c r="ADI4" s="240"/>
      <c r="ADJ4" s="240"/>
      <c r="ADK4" s="240"/>
      <c r="ADL4" s="240"/>
      <c r="ADM4" s="240"/>
      <c r="ADN4" s="240"/>
      <c r="ADO4" s="240"/>
      <c r="ADP4" s="240"/>
      <c r="ADQ4" s="240"/>
      <c r="ADR4" s="240"/>
      <c r="ADS4" s="240"/>
      <c r="ADT4" s="240"/>
      <c r="ADU4" s="240"/>
      <c r="ADV4" s="240"/>
      <c r="ADW4" s="240"/>
      <c r="ADX4" s="240"/>
      <c r="ADY4" s="240"/>
      <c r="ADZ4" s="240"/>
      <c r="AEA4" s="240"/>
      <c r="AEB4" s="240"/>
      <c r="AEC4" s="240"/>
      <c r="AED4" s="240"/>
      <c r="AEE4" s="240"/>
      <c r="AEF4" s="240"/>
      <c r="AEG4" s="240"/>
      <c r="AEH4" s="240"/>
      <c r="AEI4" s="240"/>
      <c r="AEJ4" s="240"/>
      <c r="AEK4" s="240"/>
      <c r="AEL4" s="240"/>
      <c r="AEM4" s="240"/>
      <c r="AEN4" s="240"/>
      <c r="AEO4" s="240"/>
      <c r="AEP4" s="240"/>
      <c r="AEQ4" s="240"/>
      <c r="AER4" s="240"/>
      <c r="AES4" s="240"/>
      <c r="AET4" s="240"/>
      <c r="AEU4" s="240"/>
      <c r="AEV4" s="240"/>
      <c r="AEW4" s="240"/>
      <c r="AEX4" s="240"/>
      <c r="AEY4" s="240"/>
      <c r="AEZ4" s="240"/>
      <c r="AFA4" s="240"/>
      <c r="AFB4" s="240"/>
      <c r="AFC4" s="240"/>
      <c r="AFD4" s="240"/>
      <c r="AFE4" s="240"/>
      <c r="AFF4" s="240"/>
      <c r="AFG4" s="240"/>
      <c r="AFH4" s="240"/>
      <c r="AFI4" s="240"/>
      <c r="AFJ4" s="240"/>
      <c r="AFK4" s="240"/>
      <c r="AFL4" s="240"/>
      <c r="AFM4" s="240"/>
      <c r="AFN4" s="240"/>
      <c r="AFO4" s="240"/>
      <c r="AFP4" s="240"/>
      <c r="AFQ4" s="240"/>
      <c r="AFR4" s="240"/>
      <c r="AFS4" s="240"/>
      <c r="AFT4" s="240"/>
      <c r="AFU4" s="240"/>
      <c r="AFV4" s="240"/>
      <c r="AFW4" s="240"/>
      <c r="AFX4" s="240"/>
      <c r="AFY4" s="159"/>
    </row>
    <row r="5" spans="1:857" s="30" customFormat="1" ht="150.75" customHeight="1" thickTop="1" thickBot="1" x14ac:dyDescent="0.3">
      <c r="A5" s="649" t="s">
        <v>624</v>
      </c>
      <c r="B5" s="686" t="s">
        <v>632</v>
      </c>
      <c r="C5" s="680" t="s">
        <v>459</v>
      </c>
      <c r="D5" s="149" t="s">
        <v>24</v>
      </c>
      <c r="E5" s="302" t="s">
        <v>69</v>
      </c>
      <c r="F5" s="303" t="s">
        <v>306</v>
      </c>
      <c r="G5" s="304" t="s">
        <v>72</v>
      </c>
      <c r="H5" s="439" t="s">
        <v>428</v>
      </c>
      <c r="I5" s="305" t="s">
        <v>560</v>
      </c>
      <c r="J5" s="89">
        <v>1521678</v>
      </c>
      <c r="K5" s="306" t="s">
        <v>417</v>
      </c>
      <c r="L5" s="307" t="s">
        <v>418</v>
      </c>
      <c r="M5" s="376">
        <f>0.589*J5</f>
        <v>896268.34199999995</v>
      </c>
      <c r="N5" s="381">
        <v>155000</v>
      </c>
      <c r="O5" s="308">
        <v>350000</v>
      </c>
      <c r="P5" s="308">
        <f t="shared" ref="P5:P24" si="0">O5-N5</f>
        <v>195000</v>
      </c>
      <c r="Q5" s="309" t="s">
        <v>318</v>
      </c>
      <c r="R5" s="310" t="s">
        <v>75</v>
      </c>
      <c r="S5" s="298">
        <f>14027106/J5</f>
        <v>9.2181828218585018</v>
      </c>
      <c r="T5" s="299">
        <f>67589/J5</f>
        <v>4.4417412882357503E-2</v>
      </c>
      <c r="U5" s="444" t="s">
        <v>441</v>
      </c>
      <c r="V5" s="311" t="s">
        <v>78</v>
      </c>
      <c r="W5" s="312"/>
      <c r="X5" s="345" t="s">
        <v>398</v>
      </c>
      <c r="Y5" s="313" t="s">
        <v>80</v>
      </c>
      <c r="Z5" s="453" t="s">
        <v>81</v>
      </c>
      <c r="AA5" s="455" t="s">
        <v>528</v>
      </c>
      <c r="AB5" s="314" t="s">
        <v>396</v>
      </c>
      <c r="AC5" s="315" t="s">
        <v>395</v>
      </c>
      <c r="AD5" s="315" t="s">
        <v>394</v>
      </c>
      <c r="AE5" s="316" t="s">
        <v>393</v>
      </c>
      <c r="AF5" s="314" t="s">
        <v>326</v>
      </c>
      <c r="AG5" s="317" t="s">
        <v>591</v>
      </c>
      <c r="AH5" s="607"/>
      <c r="AI5" s="278" t="s">
        <v>68</v>
      </c>
      <c r="AJ5" s="318" t="s">
        <v>69</v>
      </c>
      <c r="AK5" s="319" t="s">
        <v>70</v>
      </c>
      <c r="AL5" s="320"/>
      <c r="AM5" s="318" t="s">
        <v>71</v>
      </c>
      <c r="AN5" s="318" t="s">
        <v>72</v>
      </c>
      <c r="AO5" s="318" t="s">
        <v>73</v>
      </c>
      <c r="AP5" s="319" t="s">
        <v>74</v>
      </c>
      <c r="AQ5" s="319" t="s">
        <v>75</v>
      </c>
      <c r="AR5" s="276" t="s">
        <v>76</v>
      </c>
      <c r="AS5" s="278" t="s">
        <v>77</v>
      </c>
      <c r="AT5" s="319" t="s">
        <v>78</v>
      </c>
      <c r="AU5" s="319"/>
      <c r="AV5" s="319" t="s">
        <v>79</v>
      </c>
      <c r="AW5" s="278" t="s">
        <v>80</v>
      </c>
      <c r="AX5" s="321">
        <v>0.27</v>
      </c>
      <c r="AY5" s="322">
        <v>0.17</v>
      </c>
      <c r="AZ5" s="322">
        <v>0.23</v>
      </c>
      <c r="BA5" s="322">
        <v>0.33</v>
      </c>
      <c r="BB5" s="323"/>
      <c r="BC5" s="276" t="s">
        <v>81</v>
      </c>
      <c r="BD5" s="275" t="s">
        <v>475</v>
      </c>
      <c r="BE5" s="317" t="s">
        <v>396</v>
      </c>
      <c r="BF5" s="315" t="s">
        <v>395</v>
      </c>
      <c r="BG5" s="315" t="s">
        <v>394</v>
      </c>
      <c r="BH5" s="324" t="s">
        <v>393</v>
      </c>
      <c r="BI5" s="277" t="s">
        <v>82</v>
      </c>
      <c r="BJ5" s="319" t="s">
        <v>474</v>
      </c>
      <c r="BK5" s="276" t="s">
        <v>428</v>
      </c>
      <c r="BL5" s="277" t="s">
        <v>473</v>
      </c>
      <c r="BM5" s="319" t="s">
        <v>472</v>
      </c>
      <c r="BN5" s="276" t="s">
        <v>471</v>
      </c>
      <c r="BO5" s="238"/>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c r="IV5" s="39"/>
      <c r="IW5" s="39"/>
      <c r="IX5" s="39"/>
      <c r="IY5" s="39"/>
      <c r="IZ5" s="39"/>
      <c r="JA5" s="39"/>
      <c r="JB5" s="39"/>
      <c r="JC5" s="39"/>
      <c r="JD5" s="39"/>
      <c r="JE5" s="39"/>
      <c r="JF5" s="39"/>
      <c r="JG5" s="39"/>
      <c r="JH5" s="39"/>
      <c r="JI5" s="39"/>
      <c r="JJ5" s="39"/>
      <c r="JK5" s="39"/>
      <c r="JL5" s="39"/>
      <c r="JM5" s="39"/>
      <c r="JN5" s="39"/>
      <c r="JO5" s="39"/>
      <c r="JP5" s="39"/>
      <c r="JQ5" s="39"/>
      <c r="JR5" s="39"/>
      <c r="JS5" s="39"/>
      <c r="JT5" s="39"/>
      <c r="JU5" s="39"/>
      <c r="JV5" s="39"/>
      <c r="JW5" s="39"/>
      <c r="JX5" s="39"/>
      <c r="JY5" s="39"/>
      <c r="JZ5" s="39"/>
      <c r="KA5" s="39"/>
      <c r="KB5" s="39"/>
      <c r="KC5" s="39"/>
      <c r="KD5" s="39"/>
      <c r="KE5" s="39"/>
      <c r="KF5" s="39"/>
      <c r="KG5" s="39"/>
      <c r="KH5" s="39"/>
      <c r="KI5" s="39"/>
      <c r="KJ5" s="39"/>
      <c r="KK5" s="39"/>
      <c r="KL5" s="39"/>
      <c r="KM5" s="39"/>
      <c r="KN5" s="39"/>
      <c r="KO5" s="39"/>
      <c r="KP5" s="39"/>
      <c r="KQ5" s="39"/>
      <c r="KR5" s="39"/>
      <c r="KS5" s="39"/>
      <c r="KT5" s="39"/>
      <c r="KU5" s="39"/>
      <c r="KV5" s="39"/>
      <c r="KW5" s="39"/>
      <c r="KX5" s="39"/>
      <c r="KY5" s="39"/>
      <c r="KZ5" s="39"/>
      <c r="LA5" s="39"/>
      <c r="LB5" s="39"/>
      <c r="LC5" s="39"/>
      <c r="LD5" s="39"/>
      <c r="LE5" s="39"/>
      <c r="LF5" s="39"/>
      <c r="LG5" s="39"/>
      <c r="LH5" s="39"/>
      <c r="LI5" s="39"/>
      <c r="LJ5" s="39"/>
      <c r="LK5" s="39"/>
      <c r="LL5" s="39"/>
      <c r="LM5" s="39"/>
      <c r="LN5" s="39"/>
      <c r="LO5" s="39"/>
      <c r="LP5" s="39"/>
      <c r="LQ5" s="39"/>
      <c r="LR5" s="39"/>
      <c r="LS5" s="39"/>
      <c r="LT5" s="39"/>
      <c r="LU5" s="39"/>
      <c r="LV5" s="39"/>
      <c r="LW5" s="39"/>
      <c r="LX5" s="39"/>
      <c r="LY5" s="39"/>
      <c r="LZ5" s="39"/>
      <c r="MA5" s="39"/>
      <c r="MB5" s="39"/>
      <c r="MC5" s="39"/>
      <c r="MD5" s="39"/>
      <c r="ME5" s="39"/>
      <c r="MF5" s="39"/>
      <c r="MG5" s="39"/>
      <c r="MH5" s="39"/>
      <c r="MI5" s="39"/>
      <c r="MJ5" s="39"/>
      <c r="MK5" s="39"/>
      <c r="ML5" s="39"/>
      <c r="MM5" s="39"/>
      <c r="MN5" s="39"/>
      <c r="MO5" s="39"/>
      <c r="MP5" s="39"/>
      <c r="MQ5" s="39"/>
      <c r="MR5" s="39"/>
      <c r="MS5" s="39"/>
      <c r="MT5" s="39"/>
      <c r="MU5" s="39"/>
      <c r="MV5" s="39"/>
      <c r="MW5" s="39"/>
      <c r="MX5" s="39"/>
      <c r="MY5" s="39"/>
      <c r="MZ5" s="39"/>
      <c r="NA5" s="39"/>
      <c r="NB5" s="39"/>
      <c r="NC5" s="39"/>
      <c r="ND5" s="39"/>
      <c r="NE5" s="39"/>
      <c r="NF5" s="39"/>
      <c r="NG5" s="39"/>
      <c r="NH5" s="39"/>
      <c r="NI5" s="39"/>
      <c r="NJ5" s="39"/>
      <c r="NK5" s="39"/>
      <c r="NL5" s="39"/>
      <c r="NM5" s="39"/>
      <c r="NN5" s="39"/>
      <c r="NO5" s="39"/>
      <c r="NP5" s="39"/>
      <c r="NQ5" s="39"/>
      <c r="NR5" s="39"/>
      <c r="NS5" s="39"/>
      <c r="NT5" s="39"/>
      <c r="NU5" s="39"/>
      <c r="NV5" s="39"/>
      <c r="NW5" s="39"/>
      <c r="NX5" s="39"/>
      <c r="NY5" s="39"/>
      <c r="NZ5" s="39"/>
      <c r="OA5" s="39"/>
      <c r="OB5" s="39"/>
      <c r="OC5" s="39"/>
      <c r="OD5" s="39"/>
      <c r="OE5" s="39"/>
      <c r="OF5" s="39"/>
      <c r="OG5" s="39"/>
      <c r="OH5" s="39"/>
      <c r="OI5" s="39"/>
      <c r="OJ5" s="39"/>
      <c r="OK5" s="39"/>
      <c r="OL5" s="39"/>
      <c r="OM5" s="39"/>
      <c r="ON5" s="39"/>
      <c r="OO5" s="39"/>
      <c r="OP5" s="39"/>
      <c r="OQ5" s="39"/>
      <c r="OR5" s="39"/>
      <c r="OS5" s="39"/>
      <c r="OT5" s="39"/>
      <c r="OU5" s="39"/>
      <c r="OV5" s="39"/>
      <c r="OW5" s="39"/>
      <c r="OX5" s="39"/>
      <c r="OY5" s="39"/>
      <c r="OZ5" s="39"/>
      <c r="PA5" s="39"/>
      <c r="PB5" s="39"/>
      <c r="PC5" s="39"/>
      <c r="PD5" s="39"/>
      <c r="PE5" s="39"/>
      <c r="PF5" s="39"/>
      <c r="PG5" s="39"/>
      <c r="PH5" s="39"/>
      <c r="PI5" s="39"/>
      <c r="PJ5" s="39"/>
      <c r="PK5" s="39"/>
      <c r="PL5" s="39"/>
      <c r="PM5" s="39"/>
      <c r="PN5" s="39"/>
      <c r="PO5" s="39"/>
      <c r="PP5" s="39"/>
      <c r="PQ5" s="39"/>
      <c r="PR5" s="39"/>
      <c r="PS5" s="39"/>
      <c r="PT5" s="39"/>
      <c r="PU5" s="39"/>
      <c r="PV5" s="39"/>
      <c r="PW5" s="39"/>
      <c r="PX5" s="39"/>
      <c r="PY5" s="39"/>
      <c r="PZ5" s="39"/>
      <c r="QA5" s="39"/>
      <c r="QB5" s="39"/>
      <c r="QC5" s="39"/>
      <c r="QD5" s="39"/>
      <c r="QE5" s="39"/>
      <c r="QF5" s="39"/>
      <c r="QG5" s="39"/>
      <c r="QH5" s="39"/>
      <c r="QI5" s="39"/>
      <c r="QJ5" s="39"/>
      <c r="QK5" s="39"/>
      <c r="QL5" s="39"/>
      <c r="QM5" s="39"/>
      <c r="QN5" s="39"/>
      <c r="QO5" s="39"/>
      <c r="QP5" s="39"/>
      <c r="QQ5" s="39"/>
      <c r="QR5" s="39"/>
      <c r="QS5" s="39"/>
      <c r="QT5" s="39"/>
      <c r="QU5" s="39"/>
      <c r="QV5" s="39"/>
      <c r="QW5" s="39"/>
      <c r="QX5" s="39"/>
      <c r="QY5" s="39"/>
      <c r="QZ5" s="39"/>
      <c r="RA5" s="39"/>
      <c r="RB5" s="39"/>
      <c r="RC5" s="39"/>
      <c r="RD5" s="39"/>
      <c r="RE5" s="39"/>
      <c r="RF5" s="39"/>
      <c r="RG5" s="39"/>
      <c r="RH5" s="39"/>
      <c r="RI5" s="39"/>
      <c r="RJ5" s="39"/>
      <c r="RK5" s="39"/>
      <c r="RL5" s="39"/>
      <c r="RM5" s="39"/>
      <c r="RN5" s="39"/>
      <c r="RO5" s="39"/>
      <c r="RP5" s="39"/>
      <c r="RQ5" s="39"/>
      <c r="RR5" s="39"/>
      <c r="RS5" s="39"/>
      <c r="RT5" s="39"/>
      <c r="RU5" s="39"/>
      <c r="RV5" s="39"/>
      <c r="RW5" s="39"/>
      <c r="RX5" s="39"/>
      <c r="RY5" s="39"/>
      <c r="RZ5" s="39"/>
      <c r="SA5" s="39"/>
      <c r="SB5" s="39"/>
      <c r="SC5" s="39"/>
      <c r="SD5" s="39"/>
      <c r="SE5" s="39"/>
      <c r="SF5" s="39"/>
      <c r="SG5" s="39"/>
      <c r="SH5" s="39"/>
      <c r="SI5" s="39"/>
      <c r="SJ5" s="39"/>
      <c r="SK5" s="39"/>
      <c r="SL5" s="39"/>
      <c r="SM5" s="39"/>
      <c r="SN5" s="39"/>
      <c r="SO5" s="39"/>
      <c r="SP5" s="39"/>
      <c r="SQ5" s="39"/>
      <c r="SR5" s="39"/>
      <c r="SS5" s="39"/>
      <c r="ST5" s="39"/>
      <c r="SU5" s="39"/>
      <c r="SV5" s="39"/>
      <c r="SW5" s="39"/>
      <c r="SX5" s="39"/>
      <c r="SY5" s="39"/>
      <c r="SZ5" s="39"/>
      <c r="TA5" s="39"/>
      <c r="TB5" s="39"/>
      <c r="TC5" s="39"/>
      <c r="TD5" s="39"/>
      <c r="TE5" s="39"/>
      <c r="TF5" s="39"/>
      <c r="TG5" s="39"/>
      <c r="TH5" s="39"/>
      <c r="TI5" s="39"/>
      <c r="TJ5" s="39"/>
      <c r="TK5" s="39"/>
      <c r="TL5" s="39"/>
      <c r="TM5" s="39"/>
      <c r="TN5" s="39"/>
      <c r="TO5" s="39"/>
      <c r="TP5" s="39"/>
      <c r="TQ5" s="39"/>
      <c r="TR5" s="39"/>
      <c r="TS5" s="39"/>
      <c r="TT5" s="39"/>
      <c r="TU5" s="39"/>
      <c r="TV5" s="39"/>
      <c r="TW5" s="39"/>
      <c r="TX5" s="39"/>
      <c r="TY5" s="39"/>
      <c r="TZ5" s="39"/>
      <c r="UA5" s="39"/>
      <c r="UB5" s="39"/>
      <c r="UC5" s="39"/>
      <c r="UD5" s="39"/>
      <c r="UE5" s="39"/>
      <c r="UF5" s="39"/>
      <c r="UG5" s="39"/>
      <c r="UH5" s="39"/>
      <c r="UI5" s="39"/>
      <c r="UJ5" s="39"/>
      <c r="UK5" s="39"/>
      <c r="UL5" s="39"/>
      <c r="UM5" s="39"/>
      <c r="UN5" s="39"/>
      <c r="UO5" s="39"/>
      <c r="UP5" s="39"/>
      <c r="UQ5" s="39"/>
      <c r="UR5" s="39"/>
      <c r="US5" s="39"/>
      <c r="UT5" s="39"/>
      <c r="UU5" s="39"/>
      <c r="UV5" s="39"/>
      <c r="UW5" s="39"/>
      <c r="UX5" s="39"/>
      <c r="UY5" s="39"/>
      <c r="UZ5" s="39"/>
      <c r="VA5" s="39"/>
      <c r="VB5" s="39"/>
      <c r="VC5" s="39"/>
      <c r="VD5" s="39"/>
      <c r="VE5" s="39"/>
      <c r="VF5" s="39"/>
      <c r="VG5" s="39"/>
      <c r="VH5" s="39"/>
      <c r="VI5" s="39"/>
      <c r="VJ5" s="39"/>
      <c r="VK5" s="39"/>
      <c r="VL5" s="39"/>
      <c r="VM5" s="39"/>
      <c r="VN5" s="39"/>
      <c r="VO5" s="39"/>
      <c r="VP5" s="39"/>
      <c r="VQ5" s="39"/>
      <c r="VR5" s="39"/>
      <c r="VS5" s="39"/>
      <c r="VT5" s="39"/>
      <c r="VU5" s="39"/>
      <c r="VV5" s="39"/>
      <c r="VW5" s="39"/>
      <c r="VX5" s="39"/>
      <c r="VY5" s="39"/>
      <c r="VZ5" s="39"/>
      <c r="WA5" s="39"/>
      <c r="WB5" s="39"/>
      <c r="WC5" s="39"/>
      <c r="WD5" s="39"/>
      <c r="WE5" s="39"/>
      <c r="WF5" s="39"/>
      <c r="WG5" s="39"/>
      <c r="WH5" s="39"/>
      <c r="WI5" s="39"/>
      <c r="WJ5" s="39"/>
      <c r="WK5" s="39"/>
      <c r="WL5" s="39"/>
      <c r="WM5" s="39"/>
      <c r="WN5" s="39"/>
      <c r="WO5" s="39"/>
      <c r="WP5" s="39"/>
      <c r="WQ5" s="39"/>
      <c r="WR5" s="39"/>
      <c r="WS5" s="39"/>
      <c r="WT5" s="39"/>
      <c r="WU5" s="39"/>
      <c r="WV5" s="39"/>
      <c r="WW5" s="39"/>
      <c r="WX5" s="39"/>
      <c r="WY5" s="39"/>
      <c r="WZ5" s="39"/>
      <c r="XA5" s="39"/>
      <c r="XB5" s="39"/>
      <c r="XC5" s="39"/>
      <c r="XD5" s="39"/>
      <c r="XE5" s="39"/>
      <c r="XF5" s="39"/>
      <c r="XG5" s="39"/>
      <c r="XH5" s="39"/>
      <c r="XI5" s="39"/>
      <c r="XJ5" s="39"/>
      <c r="XK5" s="39"/>
      <c r="XL5" s="39"/>
      <c r="XM5" s="39"/>
      <c r="XN5" s="39"/>
      <c r="XO5" s="39"/>
      <c r="XP5" s="39"/>
      <c r="XQ5" s="39"/>
      <c r="XR5" s="39"/>
      <c r="XS5" s="39"/>
      <c r="XT5" s="39"/>
      <c r="XU5" s="39"/>
      <c r="XV5" s="39"/>
      <c r="XW5" s="39"/>
      <c r="XX5" s="39"/>
      <c r="XY5" s="39"/>
      <c r="XZ5" s="39"/>
      <c r="YA5" s="39"/>
      <c r="YB5" s="39"/>
      <c r="YC5" s="39"/>
      <c r="YD5" s="39"/>
      <c r="YE5" s="39"/>
      <c r="YF5" s="39"/>
      <c r="YG5" s="39"/>
      <c r="YH5" s="39"/>
      <c r="YI5" s="39"/>
      <c r="YJ5" s="39"/>
      <c r="YK5" s="39"/>
      <c r="YL5" s="39"/>
      <c r="YM5" s="39"/>
      <c r="YN5" s="39"/>
      <c r="YO5" s="39"/>
      <c r="YP5" s="39"/>
      <c r="YQ5" s="39"/>
      <c r="YR5" s="39"/>
      <c r="YS5" s="39"/>
      <c r="YT5" s="39"/>
      <c r="YU5" s="39"/>
      <c r="YV5" s="39"/>
      <c r="YW5" s="39"/>
      <c r="YX5" s="39"/>
      <c r="YY5" s="39"/>
      <c r="YZ5" s="39"/>
      <c r="ZA5" s="39"/>
      <c r="ZB5" s="39"/>
      <c r="ZC5" s="39"/>
      <c r="ZD5" s="39"/>
      <c r="ZE5" s="39"/>
      <c r="ZF5" s="39"/>
      <c r="ZG5" s="39"/>
      <c r="ZH5" s="39"/>
      <c r="ZI5" s="39"/>
      <c r="ZJ5" s="39"/>
      <c r="ZK5" s="39"/>
      <c r="ZL5" s="39"/>
      <c r="ZM5" s="39"/>
      <c r="ZN5" s="39"/>
      <c r="ZO5" s="39"/>
      <c r="ZP5" s="39"/>
      <c r="ZQ5" s="39"/>
      <c r="ZR5" s="39"/>
      <c r="ZS5" s="39"/>
      <c r="ZT5" s="39"/>
      <c r="ZU5" s="39"/>
      <c r="ZV5" s="39"/>
      <c r="ZW5" s="39"/>
      <c r="ZX5" s="39"/>
      <c r="ZY5" s="39"/>
      <c r="ZZ5" s="39"/>
      <c r="AAA5" s="39"/>
      <c r="AAB5" s="39"/>
      <c r="AAC5" s="39"/>
      <c r="AAD5" s="39"/>
      <c r="AAE5" s="39"/>
      <c r="AAF5" s="39"/>
      <c r="AAG5" s="39"/>
      <c r="AAH5" s="39"/>
      <c r="AAI5" s="39"/>
      <c r="AAJ5" s="39"/>
      <c r="AAK5" s="39"/>
      <c r="AAL5" s="39"/>
      <c r="AAM5" s="39"/>
      <c r="AAN5" s="39"/>
      <c r="AAO5" s="39"/>
      <c r="AAP5" s="39"/>
      <c r="AAQ5" s="39"/>
      <c r="AAR5" s="39"/>
      <c r="AAS5" s="39"/>
      <c r="AAT5" s="39"/>
      <c r="AAU5" s="39"/>
      <c r="AAV5" s="39"/>
      <c r="AAW5" s="39"/>
      <c r="AAX5" s="39"/>
      <c r="AAY5" s="39"/>
      <c r="AAZ5" s="39"/>
      <c r="ABA5" s="39"/>
      <c r="ABB5" s="39"/>
      <c r="ABC5" s="39"/>
      <c r="ABD5" s="39"/>
      <c r="ABE5" s="39"/>
      <c r="ABF5" s="39"/>
      <c r="ABG5" s="39"/>
      <c r="ABH5" s="39"/>
      <c r="ABI5" s="39"/>
      <c r="ABJ5" s="39"/>
      <c r="ABK5" s="39"/>
      <c r="ABL5" s="39"/>
      <c r="ABM5" s="39"/>
      <c r="ABN5" s="39"/>
      <c r="ABO5" s="39"/>
      <c r="ABP5" s="39"/>
      <c r="ABQ5" s="39"/>
      <c r="ABR5" s="39"/>
      <c r="ABS5" s="39"/>
      <c r="ABT5" s="39"/>
      <c r="ABU5" s="39"/>
      <c r="ABV5" s="39"/>
      <c r="ABW5" s="39"/>
      <c r="ABX5" s="39"/>
      <c r="ABY5" s="39"/>
      <c r="ABZ5" s="39"/>
      <c r="ACA5" s="39"/>
      <c r="ACB5" s="39"/>
      <c r="ACC5" s="39"/>
      <c r="ACD5" s="39"/>
      <c r="ACE5" s="39"/>
      <c r="ACF5" s="39"/>
      <c r="ACG5" s="39"/>
      <c r="ACH5" s="39"/>
      <c r="ACI5" s="39"/>
      <c r="ACJ5" s="39"/>
      <c r="ACK5" s="39"/>
      <c r="ACL5" s="39"/>
      <c r="ACM5" s="39"/>
      <c r="ACN5" s="39"/>
      <c r="ACO5" s="39"/>
      <c r="ACP5" s="39"/>
      <c r="ACQ5" s="39"/>
      <c r="ACR5" s="39"/>
      <c r="ACS5" s="39"/>
      <c r="ACT5" s="39"/>
      <c r="ACU5" s="39"/>
      <c r="ACV5" s="39"/>
      <c r="ACW5" s="39"/>
      <c r="ACX5" s="39"/>
      <c r="ACY5" s="39"/>
      <c r="ACZ5" s="39"/>
      <c r="ADA5" s="39"/>
      <c r="ADB5" s="39"/>
      <c r="ADC5" s="39"/>
      <c r="ADD5" s="39"/>
      <c r="ADE5" s="39"/>
      <c r="ADF5" s="39"/>
      <c r="ADG5" s="39"/>
      <c r="ADH5" s="39"/>
      <c r="ADI5" s="39"/>
      <c r="ADJ5" s="39"/>
      <c r="ADK5" s="39"/>
      <c r="ADL5" s="39"/>
      <c r="ADM5" s="39"/>
      <c r="ADN5" s="39"/>
      <c r="ADO5" s="39"/>
      <c r="ADP5" s="39"/>
      <c r="ADQ5" s="39"/>
      <c r="ADR5" s="39"/>
      <c r="ADS5" s="39"/>
      <c r="ADT5" s="39"/>
      <c r="ADU5" s="39"/>
      <c r="ADV5" s="39"/>
      <c r="ADW5" s="39"/>
      <c r="ADX5" s="39"/>
      <c r="ADY5" s="39"/>
      <c r="ADZ5" s="39"/>
      <c r="AEA5" s="39"/>
      <c r="AEB5" s="39"/>
      <c r="AEC5" s="39"/>
      <c r="AED5" s="39"/>
      <c r="AEE5" s="39"/>
      <c r="AEF5" s="39"/>
      <c r="AEG5" s="39"/>
      <c r="AEH5" s="39"/>
      <c r="AEI5" s="39"/>
      <c r="AEJ5" s="39"/>
      <c r="AEK5" s="39"/>
      <c r="AEL5" s="39"/>
      <c r="AEM5" s="39"/>
      <c r="AEN5" s="39"/>
      <c r="AEO5" s="39"/>
      <c r="AEP5" s="39"/>
      <c r="AEQ5" s="39"/>
      <c r="AER5" s="39"/>
      <c r="AES5" s="39"/>
      <c r="AET5" s="39"/>
      <c r="AEU5" s="39"/>
      <c r="AEV5" s="39"/>
      <c r="AEW5" s="39"/>
      <c r="AEX5" s="39"/>
      <c r="AEY5" s="39"/>
      <c r="AEZ5" s="39"/>
      <c r="AFA5" s="39"/>
      <c r="AFB5" s="39"/>
      <c r="AFC5" s="39"/>
      <c r="AFD5" s="39"/>
      <c r="AFE5" s="39"/>
      <c r="AFF5" s="39"/>
      <c r="AFG5" s="39"/>
      <c r="AFH5" s="39"/>
      <c r="AFI5" s="39"/>
      <c r="AFJ5" s="39"/>
      <c r="AFK5" s="39"/>
      <c r="AFL5" s="39"/>
      <c r="AFM5" s="39"/>
      <c r="AFN5" s="39"/>
      <c r="AFO5" s="39"/>
      <c r="AFP5" s="39"/>
      <c r="AFQ5" s="39"/>
      <c r="AFR5" s="39"/>
      <c r="AFS5" s="39"/>
      <c r="AFT5" s="39"/>
      <c r="AFU5" s="39"/>
      <c r="AFV5" s="39"/>
      <c r="AFW5" s="39"/>
      <c r="AFX5" s="39"/>
    </row>
    <row r="6" spans="1:857" s="32" customFormat="1" ht="140.1" customHeight="1" thickTop="1" thickBot="1" x14ac:dyDescent="0.3">
      <c r="A6" s="649"/>
      <c r="B6" s="648"/>
      <c r="C6" s="635"/>
      <c r="D6" s="150" t="s">
        <v>33</v>
      </c>
      <c r="E6" s="92" t="s">
        <v>101</v>
      </c>
      <c r="F6" s="93" t="s">
        <v>306</v>
      </c>
      <c r="G6" s="94" t="s">
        <v>105</v>
      </c>
      <c r="H6" s="125" t="s">
        <v>556</v>
      </c>
      <c r="I6" s="95" t="s">
        <v>561</v>
      </c>
      <c r="J6" s="96">
        <v>20513</v>
      </c>
      <c r="K6" s="97" t="s">
        <v>417</v>
      </c>
      <c r="L6" s="341">
        <v>0.4</v>
      </c>
      <c r="M6" s="377">
        <f t="shared" ref="M6" si="1">L6*J6</f>
        <v>8205.2000000000007</v>
      </c>
      <c r="N6" s="382">
        <v>6400</v>
      </c>
      <c r="O6" s="99">
        <v>7206</v>
      </c>
      <c r="P6" s="99">
        <f t="shared" si="0"/>
        <v>806</v>
      </c>
      <c r="Q6" s="94" t="s">
        <v>333</v>
      </c>
      <c r="R6" s="220" t="s">
        <v>107</v>
      </c>
      <c r="S6" s="226">
        <f>104102/J6</f>
        <v>5.0749280943791746</v>
      </c>
      <c r="T6" s="173">
        <f>530/J6</f>
        <v>2.5837273923853165E-2</v>
      </c>
      <c r="U6" s="445" t="s">
        <v>442</v>
      </c>
      <c r="V6" s="100" t="s">
        <v>47</v>
      </c>
      <c r="W6" s="101" t="s">
        <v>95</v>
      </c>
      <c r="X6" s="283" t="s">
        <v>399</v>
      </c>
      <c r="Y6" s="80" t="s">
        <v>111</v>
      </c>
      <c r="Z6" s="364" t="s">
        <v>112</v>
      </c>
      <c r="AA6" s="456" t="s">
        <v>506</v>
      </c>
      <c r="AB6" s="203"/>
      <c r="AC6" s="191"/>
      <c r="AD6" s="191"/>
      <c r="AE6" s="210"/>
      <c r="AF6" s="205" t="s">
        <v>113</v>
      </c>
      <c r="AG6" s="188" t="s">
        <v>428</v>
      </c>
      <c r="AH6" s="608"/>
      <c r="AI6" s="246" t="s">
        <v>100</v>
      </c>
      <c r="AJ6" s="247" t="s">
        <v>101</v>
      </c>
      <c r="AK6" s="247" t="s">
        <v>102</v>
      </c>
      <c r="AL6" s="247" t="s">
        <v>103</v>
      </c>
      <c r="AM6" s="247" t="s">
        <v>104</v>
      </c>
      <c r="AN6" s="247" t="s">
        <v>105</v>
      </c>
      <c r="AO6" s="247" t="s">
        <v>73</v>
      </c>
      <c r="AP6" s="247" t="s">
        <v>106</v>
      </c>
      <c r="AQ6" s="247" t="s">
        <v>107</v>
      </c>
      <c r="AR6" s="248" t="s">
        <v>108</v>
      </c>
      <c r="AS6" s="246" t="s">
        <v>109</v>
      </c>
      <c r="AT6" s="247" t="s">
        <v>47</v>
      </c>
      <c r="AU6" s="247" t="s">
        <v>95</v>
      </c>
      <c r="AV6" s="247" t="s">
        <v>110</v>
      </c>
      <c r="AW6" s="246" t="s">
        <v>111</v>
      </c>
      <c r="AX6" s="235">
        <v>0.21</v>
      </c>
      <c r="AY6" s="31">
        <v>0.04</v>
      </c>
      <c r="AZ6" s="31">
        <v>0.1</v>
      </c>
      <c r="BA6" s="31">
        <v>0.64</v>
      </c>
      <c r="BB6" s="342">
        <v>0.01</v>
      </c>
      <c r="BC6" s="248" t="s">
        <v>112</v>
      </c>
      <c r="BD6" s="344" t="s">
        <v>469</v>
      </c>
      <c r="BE6" s="185"/>
      <c r="BF6" s="191"/>
      <c r="BG6" s="191"/>
      <c r="BH6" s="81"/>
      <c r="BI6" s="249" t="s">
        <v>113</v>
      </c>
      <c r="BJ6" s="247" t="s">
        <v>428</v>
      </c>
      <c r="BK6" s="248" t="s">
        <v>428</v>
      </c>
      <c r="BL6" s="249" t="s">
        <v>428</v>
      </c>
      <c r="BM6" s="247" t="s">
        <v>428</v>
      </c>
      <c r="BN6" s="248" t="s">
        <v>428</v>
      </c>
      <c r="BO6" s="238"/>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c r="IW6" s="39"/>
      <c r="IX6" s="39"/>
      <c r="IY6" s="39"/>
      <c r="IZ6" s="39"/>
      <c r="JA6" s="39"/>
      <c r="JB6" s="39"/>
      <c r="JC6" s="39"/>
      <c r="JD6" s="39"/>
      <c r="JE6" s="39"/>
      <c r="JF6" s="39"/>
      <c r="JG6" s="39"/>
      <c r="JH6" s="39"/>
      <c r="JI6" s="39"/>
      <c r="JJ6" s="39"/>
      <c r="JK6" s="39"/>
      <c r="JL6" s="39"/>
      <c r="JM6" s="39"/>
      <c r="JN6" s="39"/>
      <c r="JO6" s="39"/>
      <c r="JP6" s="39"/>
      <c r="JQ6" s="39"/>
      <c r="JR6" s="39"/>
      <c r="JS6" s="39"/>
      <c r="JT6" s="39"/>
      <c r="JU6" s="39"/>
      <c r="JV6" s="39"/>
      <c r="JW6" s="39"/>
      <c r="JX6" s="39"/>
      <c r="JY6" s="39"/>
      <c r="JZ6" s="39"/>
      <c r="KA6" s="39"/>
      <c r="KB6" s="39"/>
      <c r="KC6" s="39"/>
      <c r="KD6" s="39"/>
      <c r="KE6" s="39"/>
      <c r="KF6" s="39"/>
      <c r="KG6" s="39"/>
      <c r="KH6" s="39"/>
      <c r="KI6" s="39"/>
      <c r="KJ6" s="39"/>
      <c r="KK6" s="39"/>
      <c r="KL6" s="39"/>
      <c r="KM6" s="39"/>
      <c r="KN6" s="39"/>
      <c r="KO6" s="39"/>
      <c r="KP6" s="39"/>
      <c r="KQ6" s="39"/>
      <c r="KR6" s="39"/>
      <c r="KS6" s="39"/>
      <c r="KT6" s="39"/>
      <c r="KU6" s="39"/>
      <c r="KV6" s="39"/>
      <c r="KW6" s="39"/>
      <c r="KX6" s="39"/>
      <c r="KY6" s="39"/>
      <c r="KZ6" s="39"/>
      <c r="LA6" s="39"/>
      <c r="LB6" s="39"/>
      <c r="LC6" s="39"/>
      <c r="LD6" s="39"/>
      <c r="LE6" s="39"/>
      <c r="LF6" s="39"/>
      <c r="LG6" s="39"/>
      <c r="LH6" s="39"/>
      <c r="LI6" s="39"/>
      <c r="LJ6" s="39"/>
      <c r="LK6" s="39"/>
      <c r="LL6" s="39"/>
      <c r="LM6" s="39"/>
      <c r="LN6" s="39"/>
      <c r="LO6" s="39"/>
      <c r="LP6" s="39"/>
      <c r="LQ6" s="39"/>
      <c r="LR6" s="39"/>
      <c r="LS6" s="39"/>
      <c r="LT6" s="39"/>
      <c r="LU6" s="39"/>
      <c r="LV6" s="39"/>
      <c r="LW6" s="39"/>
      <c r="LX6" s="39"/>
      <c r="LY6" s="39"/>
      <c r="LZ6" s="39"/>
      <c r="MA6" s="39"/>
      <c r="MB6" s="39"/>
      <c r="MC6" s="39"/>
      <c r="MD6" s="39"/>
      <c r="ME6" s="39"/>
      <c r="MF6" s="39"/>
      <c r="MG6" s="39"/>
      <c r="MH6" s="39"/>
      <c r="MI6" s="39"/>
      <c r="MJ6" s="39"/>
      <c r="MK6" s="39"/>
      <c r="ML6" s="39"/>
      <c r="MM6" s="39"/>
      <c r="MN6" s="39"/>
      <c r="MO6" s="39"/>
      <c r="MP6" s="39"/>
      <c r="MQ6" s="39"/>
      <c r="MR6" s="39"/>
      <c r="MS6" s="39"/>
      <c r="MT6" s="39"/>
      <c r="MU6" s="39"/>
      <c r="MV6" s="39"/>
      <c r="MW6" s="39"/>
      <c r="MX6" s="39"/>
      <c r="MY6" s="39"/>
      <c r="MZ6" s="39"/>
      <c r="NA6" s="39"/>
      <c r="NB6" s="39"/>
      <c r="NC6" s="39"/>
      <c r="ND6" s="39"/>
      <c r="NE6" s="39"/>
      <c r="NF6" s="39"/>
      <c r="NG6" s="39"/>
      <c r="NH6" s="39"/>
      <c r="NI6" s="39"/>
      <c r="NJ6" s="39"/>
      <c r="NK6" s="39"/>
      <c r="NL6" s="39"/>
      <c r="NM6" s="39"/>
      <c r="NN6" s="39"/>
      <c r="NO6" s="39"/>
      <c r="NP6" s="39"/>
      <c r="NQ6" s="39"/>
      <c r="NR6" s="39"/>
      <c r="NS6" s="39"/>
      <c r="NT6" s="39"/>
      <c r="NU6" s="39"/>
      <c r="NV6" s="39"/>
      <c r="NW6" s="39"/>
      <c r="NX6" s="39"/>
      <c r="NY6" s="39"/>
      <c r="NZ6" s="39"/>
      <c r="OA6" s="39"/>
      <c r="OB6" s="39"/>
      <c r="OC6" s="39"/>
      <c r="OD6" s="39"/>
      <c r="OE6" s="39"/>
      <c r="OF6" s="39"/>
      <c r="OG6" s="39"/>
      <c r="OH6" s="39"/>
      <c r="OI6" s="39"/>
      <c r="OJ6" s="39"/>
      <c r="OK6" s="39"/>
      <c r="OL6" s="39"/>
      <c r="OM6" s="39"/>
      <c r="ON6" s="39"/>
      <c r="OO6" s="39"/>
      <c r="OP6" s="39"/>
      <c r="OQ6" s="39"/>
      <c r="OR6" s="39"/>
      <c r="OS6" s="39"/>
      <c r="OT6" s="39"/>
      <c r="OU6" s="39"/>
      <c r="OV6" s="39"/>
      <c r="OW6" s="39"/>
      <c r="OX6" s="39"/>
      <c r="OY6" s="39"/>
      <c r="OZ6" s="39"/>
      <c r="PA6" s="39"/>
      <c r="PB6" s="39"/>
      <c r="PC6" s="39"/>
      <c r="PD6" s="39"/>
      <c r="PE6" s="39"/>
      <c r="PF6" s="39"/>
      <c r="PG6" s="39"/>
      <c r="PH6" s="39"/>
      <c r="PI6" s="39"/>
      <c r="PJ6" s="39"/>
      <c r="PK6" s="39"/>
      <c r="PL6" s="39"/>
      <c r="PM6" s="39"/>
      <c r="PN6" s="39"/>
      <c r="PO6" s="39"/>
      <c r="PP6" s="39"/>
      <c r="PQ6" s="39"/>
      <c r="PR6" s="39"/>
      <c r="PS6" s="39"/>
      <c r="PT6" s="39"/>
      <c r="PU6" s="39"/>
      <c r="PV6" s="39"/>
      <c r="PW6" s="39"/>
      <c r="PX6" s="39"/>
      <c r="PY6" s="39"/>
      <c r="PZ6" s="39"/>
      <c r="QA6" s="39"/>
      <c r="QB6" s="39"/>
      <c r="QC6" s="39"/>
      <c r="QD6" s="39"/>
      <c r="QE6" s="39"/>
      <c r="QF6" s="39"/>
      <c r="QG6" s="39"/>
      <c r="QH6" s="39"/>
      <c r="QI6" s="39"/>
      <c r="QJ6" s="39"/>
      <c r="QK6" s="39"/>
      <c r="QL6" s="39"/>
      <c r="QM6" s="39"/>
      <c r="QN6" s="39"/>
      <c r="QO6" s="39"/>
      <c r="QP6" s="39"/>
      <c r="QQ6" s="39"/>
      <c r="QR6" s="39"/>
      <c r="QS6" s="39"/>
      <c r="QT6" s="39"/>
      <c r="QU6" s="39"/>
      <c r="QV6" s="39"/>
      <c r="QW6" s="39"/>
      <c r="QX6" s="39"/>
      <c r="QY6" s="39"/>
      <c r="QZ6" s="39"/>
      <c r="RA6" s="39"/>
      <c r="RB6" s="39"/>
      <c r="RC6" s="39"/>
      <c r="RD6" s="39"/>
      <c r="RE6" s="39"/>
      <c r="RF6" s="39"/>
      <c r="RG6" s="39"/>
      <c r="RH6" s="39"/>
      <c r="RI6" s="39"/>
      <c r="RJ6" s="39"/>
      <c r="RK6" s="39"/>
      <c r="RL6" s="39"/>
      <c r="RM6" s="39"/>
      <c r="RN6" s="39"/>
      <c r="RO6" s="39"/>
      <c r="RP6" s="39"/>
      <c r="RQ6" s="39"/>
      <c r="RR6" s="39"/>
      <c r="RS6" s="39"/>
      <c r="RT6" s="39"/>
      <c r="RU6" s="39"/>
      <c r="RV6" s="39"/>
      <c r="RW6" s="39"/>
      <c r="RX6" s="39"/>
      <c r="RY6" s="39"/>
      <c r="RZ6" s="39"/>
      <c r="SA6" s="39"/>
      <c r="SB6" s="39"/>
      <c r="SC6" s="39"/>
      <c r="SD6" s="39"/>
      <c r="SE6" s="39"/>
      <c r="SF6" s="39"/>
      <c r="SG6" s="39"/>
      <c r="SH6" s="39"/>
      <c r="SI6" s="39"/>
      <c r="SJ6" s="39"/>
      <c r="SK6" s="39"/>
      <c r="SL6" s="39"/>
      <c r="SM6" s="39"/>
      <c r="SN6" s="39"/>
      <c r="SO6" s="39"/>
      <c r="SP6" s="39"/>
      <c r="SQ6" s="39"/>
      <c r="SR6" s="39"/>
      <c r="SS6" s="39"/>
      <c r="ST6" s="39"/>
      <c r="SU6" s="39"/>
      <c r="SV6" s="39"/>
      <c r="SW6" s="39"/>
      <c r="SX6" s="39"/>
      <c r="SY6" s="39"/>
      <c r="SZ6" s="39"/>
      <c r="TA6" s="39"/>
      <c r="TB6" s="39"/>
      <c r="TC6" s="39"/>
      <c r="TD6" s="39"/>
      <c r="TE6" s="39"/>
      <c r="TF6" s="39"/>
      <c r="TG6" s="39"/>
      <c r="TH6" s="39"/>
      <c r="TI6" s="39"/>
      <c r="TJ6" s="39"/>
      <c r="TK6" s="39"/>
      <c r="TL6" s="39"/>
      <c r="TM6" s="39"/>
      <c r="TN6" s="39"/>
      <c r="TO6" s="39"/>
      <c r="TP6" s="39"/>
      <c r="TQ6" s="39"/>
      <c r="TR6" s="39"/>
      <c r="TS6" s="39"/>
      <c r="TT6" s="39"/>
      <c r="TU6" s="39"/>
      <c r="TV6" s="39"/>
      <c r="TW6" s="39"/>
      <c r="TX6" s="39"/>
      <c r="TY6" s="39"/>
      <c r="TZ6" s="39"/>
      <c r="UA6" s="39"/>
      <c r="UB6" s="39"/>
      <c r="UC6" s="39"/>
      <c r="UD6" s="39"/>
      <c r="UE6" s="39"/>
      <c r="UF6" s="39"/>
      <c r="UG6" s="39"/>
      <c r="UH6" s="39"/>
      <c r="UI6" s="39"/>
      <c r="UJ6" s="39"/>
      <c r="UK6" s="39"/>
      <c r="UL6" s="39"/>
      <c r="UM6" s="39"/>
      <c r="UN6" s="39"/>
      <c r="UO6" s="39"/>
      <c r="UP6" s="39"/>
      <c r="UQ6" s="39"/>
      <c r="UR6" s="39"/>
      <c r="US6" s="39"/>
      <c r="UT6" s="39"/>
      <c r="UU6" s="39"/>
      <c r="UV6" s="39"/>
      <c r="UW6" s="39"/>
      <c r="UX6" s="39"/>
      <c r="UY6" s="39"/>
      <c r="UZ6" s="39"/>
      <c r="VA6" s="39"/>
      <c r="VB6" s="39"/>
      <c r="VC6" s="39"/>
      <c r="VD6" s="39"/>
      <c r="VE6" s="39"/>
      <c r="VF6" s="39"/>
      <c r="VG6" s="39"/>
      <c r="VH6" s="39"/>
      <c r="VI6" s="39"/>
      <c r="VJ6" s="39"/>
      <c r="VK6" s="39"/>
      <c r="VL6" s="39"/>
      <c r="VM6" s="39"/>
      <c r="VN6" s="39"/>
      <c r="VO6" s="39"/>
      <c r="VP6" s="39"/>
      <c r="VQ6" s="39"/>
      <c r="VR6" s="39"/>
      <c r="VS6" s="39"/>
      <c r="VT6" s="39"/>
      <c r="VU6" s="39"/>
      <c r="VV6" s="39"/>
      <c r="VW6" s="39"/>
      <c r="VX6" s="39"/>
      <c r="VY6" s="39"/>
      <c r="VZ6" s="39"/>
      <c r="WA6" s="39"/>
      <c r="WB6" s="39"/>
      <c r="WC6" s="39"/>
      <c r="WD6" s="39"/>
      <c r="WE6" s="39"/>
      <c r="WF6" s="39"/>
      <c r="WG6" s="39"/>
      <c r="WH6" s="39"/>
      <c r="WI6" s="39"/>
      <c r="WJ6" s="39"/>
      <c r="WK6" s="39"/>
      <c r="WL6" s="39"/>
      <c r="WM6" s="39"/>
      <c r="WN6" s="39"/>
      <c r="WO6" s="39"/>
      <c r="WP6" s="39"/>
      <c r="WQ6" s="39"/>
      <c r="WR6" s="39"/>
      <c r="WS6" s="39"/>
      <c r="WT6" s="39"/>
      <c r="WU6" s="39"/>
      <c r="WV6" s="39"/>
      <c r="WW6" s="39"/>
      <c r="WX6" s="39"/>
      <c r="WY6" s="39"/>
      <c r="WZ6" s="39"/>
      <c r="XA6" s="39"/>
      <c r="XB6" s="39"/>
      <c r="XC6" s="39"/>
      <c r="XD6" s="39"/>
      <c r="XE6" s="39"/>
      <c r="XF6" s="39"/>
      <c r="XG6" s="39"/>
      <c r="XH6" s="39"/>
      <c r="XI6" s="39"/>
      <c r="XJ6" s="39"/>
      <c r="XK6" s="39"/>
      <c r="XL6" s="39"/>
      <c r="XM6" s="39"/>
      <c r="XN6" s="39"/>
      <c r="XO6" s="39"/>
      <c r="XP6" s="39"/>
      <c r="XQ6" s="39"/>
      <c r="XR6" s="39"/>
      <c r="XS6" s="39"/>
      <c r="XT6" s="39"/>
      <c r="XU6" s="39"/>
      <c r="XV6" s="39"/>
      <c r="XW6" s="39"/>
      <c r="XX6" s="39"/>
      <c r="XY6" s="39"/>
      <c r="XZ6" s="39"/>
      <c r="YA6" s="39"/>
      <c r="YB6" s="39"/>
      <c r="YC6" s="39"/>
      <c r="YD6" s="39"/>
      <c r="YE6" s="39"/>
      <c r="YF6" s="39"/>
      <c r="YG6" s="39"/>
      <c r="YH6" s="39"/>
      <c r="YI6" s="39"/>
      <c r="YJ6" s="39"/>
      <c r="YK6" s="39"/>
      <c r="YL6" s="39"/>
      <c r="YM6" s="39"/>
      <c r="YN6" s="39"/>
      <c r="YO6" s="39"/>
      <c r="YP6" s="39"/>
      <c r="YQ6" s="39"/>
      <c r="YR6" s="39"/>
      <c r="YS6" s="39"/>
      <c r="YT6" s="39"/>
      <c r="YU6" s="39"/>
      <c r="YV6" s="39"/>
      <c r="YW6" s="39"/>
      <c r="YX6" s="39"/>
      <c r="YY6" s="39"/>
      <c r="YZ6" s="39"/>
      <c r="ZA6" s="39"/>
      <c r="ZB6" s="39"/>
      <c r="ZC6" s="39"/>
      <c r="ZD6" s="39"/>
      <c r="ZE6" s="39"/>
      <c r="ZF6" s="39"/>
      <c r="ZG6" s="39"/>
      <c r="ZH6" s="39"/>
      <c r="ZI6" s="39"/>
      <c r="ZJ6" s="39"/>
      <c r="ZK6" s="39"/>
      <c r="ZL6" s="39"/>
      <c r="ZM6" s="39"/>
      <c r="ZN6" s="39"/>
      <c r="ZO6" s="39"/>
      <c r="ZP6" s="39"/>
      <c r="ZQ6" s="39"/>
      <c r="ZR6" s="39"/>
      <c r="ZS6" s="39"/>
      <c r="ZT6" s="39"/>
      <c r="ZU6" s="39"/>
      <c r="ZV6" s="39"/>
      <c r="ZW6" s="39"/>
      <c r="ZX6" s="39"/>
      <c r="ZY6" s="39"/>
      <c r="ZZ6" s="39"/>
      <c r="AAA6" s="39"/>
      <c r="AAB6" s="39"/>
      <c r="AAC6" s="39"/>
      <c r="AAD6" s="39"/>
      <c r="AAE6" s="39"/>
      <c r="AAF6" s="39"/>
      <c r="AAG6" s="39"/>
      <c r="AAH6" s="39"/>
      <c r="AAI6" s="39"/>
      <c r="AAJ6" s="39"/>
      <c r="AAK6" s="39"/>
      <c r="AAL6" s="39"/>
      <c r="AAM6" s="39"/>
      <c r="AAN6" s="39"/>
      <c r="AAO6" s="39"/>
      <c r="AAP6" s="39"/>
      <c r="AAQ6" s="39"/>
      <c r="AAR6" s="39"/>
      <c r="AAS6" s="39"/>
      <c r="AAT6" s="39"/>
      <c r="AAU6" s="39"/>
      <c r="AAV6" s="39"/>
      <c r="AAW6" s="39"/>
      <c r="AAX6" s="39"/>
      <c r="AAY6" s="39"/>
      <c r="AAZ6" s="39"/>
      <c r="ABA6" s="39"/>
      <c r="ABB6" s="39"/>
      <c r="ABC6" s="39"/>
      <c r="ABD6" s="39"/>
      <c r="ABE6" s="39"/>
      <c r="ABF6" s="39"/>
      <c r="ABG6" s="39"/>
      <c r="ABH6" s="39"/>
      <c r="ABI6" s="39"/>
      <c r="ABJ6" s="39"/>
      <c r="ABK6" s="39"/>
      <c r="ABL6" s="39"/>
      <c r="ABM6" s="39"/>
      <c r="ABN6" s="39"/>
      <c r="ABO6" s="39"/>
      <c r="ABP6" s="39"/>
      <c r="ABQ6" s="39"/>
      <c r="ABR6" s="39"/>
      <c r="ABS6" s="39"/>
      <c r="ABT6" s="39"/>
      <c r="ABU6" s="39"/>
      <c r="ABV6" s="39"/>
      <c r="ABW6" s="39"/>
      <c r="ABX6" s="39"/>
      <c r="ABY6" s="39"/>
      <c r="ABZ6" s="39"/>
      <c r="ACA6" s="39"/>
      <c r="ACB6" s="39"/>
      <c r="ACC6" s="39"/>
      <c r="ACD6" s="39"/>
      <c r="ACE6" s="39"/>
      <c r="ACF6" s="39"/>
      <c r="ACG6" s="39"/>
      <c r="ACH6" s="39"/>
      <c r="ACI6" s="39"/>
      <c r="ACJ6" s="39"/>
      <c r="ACK6" s="39"/>
      <c r="ACL6" s="39"/>
      <c r="ACM6" s="39"/>
      <c r="ACN6" s="39"/>
      <c r="ACO6" s="39"/>
      <c r="ACP6" s="39"/>
      <c r="ACQ6" s="39"/>
      <c r="ACR6" s="39"/>
      <c r="ACS6" s="39"/>
      <c r="ACT6" s="39"/>
      <c r="ACU6" s="39"/>
      <c r="ACV6" s="39"/>
      <c r="ACW6" s="39"/>
      <c r="ACX6" s="39"/>
      <c r="ACY6" s="39"/>
      <c r="ACZ6" s="39"/>
      <c r="ADA6" s="39"/>
      <c r="ADB6" s="39"/>
      <c r="ADC6" s="39"/>
      <c r="ADD6" s="39"/>
      <c r="ADE6" s="39"/>
      <c r="ADF6" s="39"/>
      <c r="ADG6" s="39"/>
      <c r="ADH6" s="39"/>
      <c r="ADI6" s="39"/>
      <c r="ADJ6" s="39"/>
      <c r="ADK6" s="39"/>
      <c r="ADL6" s="39"/>
      <c r="ADM6" s="39"/>
      <c r="ADN6" s="39"/>
      <c r="ADO6" s="39"/>
      <c r="ADP6" s="39"/>
      <c r="ADQ6" s="39"/>
      <c r="ADR6" s="39"/>
      <c r="ADS6" s="39"/>
      <c r="ADT6" s="39"/>
      <c r="ADU6" s="39"/>
      <c r="ADV6" s="39"/>
      <c r="ADW6" s="39"/>
      <c r="ADX6" s="39"/>
      <c r="ADY6" s="39"/>
      <c r="ADZ6" s="39"/>
      <c r="AEA6" s="39"/>
      <c r="AEB6" s="39"/>
      <c r="AEC6" s="39"/>
      <c r="AED6" s="39"/>
      <c r="AEE6" s="39"/>
      <c r="AEF6" s="39"/>
      <c r="AEG6" s="39"/>
      <c r="AEH6" s="39"/>
      <c r="AEI6" s="39"/>
      <c r="AEJ6" s="39"/>
      <c r="AEK6" s="39"/>
      <c r="AEL6" s="39"/>
      <c r="AEM6" s="39"/>
      <c r="AEN6" s="39"/>
      <c r="AEO6" s="39"/>
      <c r="AEP6" s="39"/>
      <c r="AEQ6" s="39"/>
      <c r="AER6" s="39"/>
      <c r="AES6" s="39"/>
      <c r="AET6" s="39"/>
      <c r="AEU6" s="39"/>
      <c r="AEV6" s="39"/>
      <c r="AEW6" s="39"/>
      <c r="AEX6" s="39"/>
      <c r="AEY6" s="39"/>
      <c r="AEZ6" s="39"/>
      <c r="AFA6" s="39"/>
      <c r="AFB6" s="39"/>
      <c r="AFC6" s="39"/>
      <c r="AFD6" s="39"/>
      <c r="AFE6" s="39"/>
      <c r="AFF6" s="39"/>
      <c r="AFG6" s="39"/>
      <c r="AFH6" s="39"/>
      <c r="AFI6" s="39"/>
      <c r="AFJ6" s="39"/>
      <c r="AFK6" s="39"/>
      <c r="AFL6" s="39"/>
      <c r="AFM6" s="39"/>
      <c r="AFN6" s="39"/>
      <c r="AFO6" s="39"/>
      <c r="AFP6" s="39"/>
      <c r="AFQ6" s="39"/>
      <c r="AFR6" s="39"/>
      <c r="AFS6" s="39"/>
      <c r="AFT6" s="39"/>
      <c r="AFU6" s="39"/>
      <c r="AFV6" s="39"/>
      <c r="AFW6" s="39"/>
      <c r="AFX6" s="39"/>
    </row>
    <row r="7" spans="1:857" s="58" customFormat="1" ht="167.25" thickTop="1" thickBot="1" x14ac:dyDescent="0.3">
      <c r="A7" s="649"/>
      <c r="B7" s="648"/>
      <c r="C7" s="635"/>
      <c r="D7" s="365" t="s">
        <v>25</v>
      </c>
      <c r="E7" s="325" t="s">
        <v>115</v>
      </c>
      <c r="F7" s="137" t="s">
        <v>306</v>
      </c>
      <c r="G7" s="104" t="s">
        <v>119</v>
      </c>
      <c r="H7" s="440" t="s">
        <v>557</v>
      </c>
      <c r="I7" s="326" t="s">
        <v>562</v>
      </c>
      <c r="J7" s="327">
        <v>14010</v>
      </c>
      <c r="K7" s="102" t="s">
        <v>419</v>
      </c>
      <c r="L7" s="103">
        <v>0.33</v>
      </c>
      <c r="M7" s="378">
        <f t="shared" ref="M7:M8" si="2">L7*J7</f>
        <v>4623.3</v>
      </c>
      <c r="N7" s="383">
        <v>4114</v>
      </c>
      <c r="O7" s="328">
        <v>8484</v>
      </c>
      <c r="P7" s="328">
        <f t="shared" ref="P7:P8" si="3">O7-N7</f>
        <v>4370</v>
      </c>
      <c r="Q7" s="104" t="s">
        <v>319</v>
      </c>
      <c r="R7" s="329" t="s">
        <v>121</v>
      </c>
      <c r="S7" s="230">
        <f>16068/J7</f>
        <v>1.1468950749464668</v>
      </c>
      <c r="T7" s="177">
        <f>94/J7</f>
        <v>6.7094932191291935E-3</v>
      </c>
      <c r="U7" s="446" t="s">
        <v>443</v>
      </c>
      <c r="V7" s="330" t="s">
        <v>124</v>
      </c>
      <c r="W7" s="331" t="s">
        <v>95</v>
      </c>
      <c r="X7" s="346" t="s">
        <v>399</v>
      </c>
      <c r="Y7" s="332" t="s">
        <v>126</v>
      </c>
      <c r="Z7" s="454" t="s">
        <v>127</v>
      </c>
      <c r="AA7" s="457" t="s">
        <v>507</v>
      </c>
      <c r="AB7" s="204" t="s">
        <v>389</v>
      </c>
      <c r="AC7" s="192" t="s">
        <v>390</v>
      </c>
      <c r="AD7" s="192" t="s">
        <v>391</v>
      </c>
      <c r="AE7" s="211" t="s">
        <v>392</v>
      </c>
      <c r="AF7" s="204" t="s">
        <v>327</v>
      </c>
      <c r="AG7" s="186" t="s">
        <v>428</v>
      </c>
      <c r="AH7" s="608"/>
      <c r="AI7" s="333" t="s">
        <v>114</v>
      </c>
      <c r="AJ7" s="334" t="s">
        <v>115</v>
      </c>
      <c r="AK7" s="334" t="s">
        <v>116</v>
      </c>
      <c r="AL7" s="334" t="s">
        <v>117</v>
      </c>
      <c r="AM7" s="334" t="s">
        <v>118</v>
      </c>
      <c r="AN7" s="334" t="s">
        <v>119</v>
      </c>
      <c r="AO7" s="334" t="s">
        <v>73</v>
      </c>
      <c r="AP7" s="334" t="s">
        <v>120</v>
      </c>
      <c r="AQ7" s="334" t="s">
        <v>121</v>
      </c>
      <c r="AR7" s="335" t="s">
        <v>122</v>
      </c>
      <c r="AS7" s="333" t="s">
        <v>123</v>
      </c>
      <c r="AT7" s="334" t="s">
        <v>124</v>
      </c>
      <c r="AU7" s="334" t="s">
        <v>95</v>
      </c>
      <c r="AV7" s="334" t="s">
        <v>125</v>
      </c>
      <c r="AW7" s="333" t="s">
        <v>126</v>
      </c>
      <c r="AX7" s="336"/>
      <c r="AY7" s="337"/>
      <c r="AZ7" s="337"/>
      <c r="BA7" s="337"/>
      <c r="BB7" s="338"/>
      <c r="BC7" s="335" t="s">
        <v>127</v>
      </c>
      <c r="BD7" s="339" t="s">
        <v>470</v>
      </c>
      <c r="BE7" s="186" t="s">
        <v>389</v>
      </c>
      <c r="BF7" s="192" t="s">
        <v>390</v>
      </c>
      <c r="BG7" s="192" t="s">
        <v>391</v>
      </c>
      <c r="BH7" s="57" t="s">
        <v>392</v>
      </c>
      <c r="BI7" s="340" t="s">
        <v>128</v>
      </c>
      <c r="BJ7" s="347" t="s">
        <v>428</v>
      </c>
      <c r="BK7" s="348" t="s">
        <v>428</v>
      </c>
      <c r="BL7" s="349" t="s">
        <v>477</v>
      </c>
      <c r="BM7" s="347" t="s">
        <v>476</v>
      </c>
      <c r="BN7" s="348" t="s">
        <v>428</v>
      </c>
      <c r="BO7" s="238"/>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c r="JW7" s="39"/>
      <c r="JX7" s="39"/>
      <c r="JY7" s="39"/>
      <c r="JZ7" s="39"/>
      <c r="KA7" s="39"/>
      <c r="KB7" s="39"/>
      <c r="KC7" s="39"/>
      <c r="KD7" s="39"/>
      <c r="KE7" s="39"/>
      <c r="KF7" s="39"/>
      <c r="KG7" s="39"/>
      <c r="KH7" s="39"/>
      <c r="KI7" s="39"/>
      <c r="KJ7" s="39"/>
      <c r="KK7" s="39"/>
      <c r="KL7" s="39"/>
      <c r="KM7" s="39"/>
      <c r="KN7" s="39"/>
      <c r="KO7" s="39"/>
      <c r="KP7" s="39"/>
      <c r="KQ7" s="39"/>
      <c r="KR7" s="39"/>
      <c r="KS7" s="39"/>
      <c r="KT7" s="39"/>
      <c r="KU7" s="39"/>
      <c r="KV7" s="39"/>
      <c r="KW7" s="39"/>
      <c r="KX7" s="39"/>
      <c r="KY7" s="39"/>
      <c r="KZ7" s="39"/>
      <c r="LA7" s="39"/>
      <c r="LB7" s="39"/>
      <c r="LC7" s="39"/>
      <c r="LD7" s="39"/>
      <c r="LE7" s="39"/>
      <c r="LF7" s="39"/>
      <c r="LG7" s="39"/>
      <c r="LH7" s="39"/>
      <c r="LI7" s="39"/>
      <c r="LJ7" s="39"/>
      <c r="LK7" s="39"/>
      <c r="LL7" s="39"/>
      <c r="LM7" s="39"/>
      <c r="LN7" s="39"/>
      <c r="LO7" s="39"/>
      <c r="LP7" s="39"/>
      <c r="LQ7" s="39"/>
      <c r="LR7" s="39"/>
      <c r="LS7" s="39"/>
      <c r="LT7" s="39"/>
      <c r="LU7" s="39"/>
      <c r="LV7" s="39"/>
      <c r="LW7" s="39"/>
      <c r="LX7" s="39"/>
      <c r="LY7" s="39"/>
      <c r="LZ7" s="39"/>
      <c r="MA7" s="39"/>
      <c r="MB7" s="39"/>
      <c r="MC7" s="39"/>
      <c r="MD7" s="39"/>
      <c r="ME7" s="39"/>
      <c r="MF7" s="39"/>
      <c r="MG7" s="39"/>
      <c r="MH7" s="39"/>
      <c r="MI7" s="39"/>
      <c r="MJ7" s="39"/>
      <c r="MK7" s="39"/>
      <c r="ML7" s="39"/>
      <c r="MM7" s="39"/>
      <c r="MN7" s="39"/>
      <c r="MO7" s="39"/>
      <c r="MP7" s="39"/>
      <c r="MQ7" s="39"/>
      <c r="MR7" s="39"/>
      <c r="MS7" s="39"/>
      <c r="MT7" s="39"/>
      <c r="MU7" s="39"/>
      <c r="MV7" s="39"/>
      <c r="MW7" s="39"/>
      <c r="MX7" s="39"/>
      <c r="MY7" s="39"/>
      <c r="MZ7" s="39"/>
      <c r="NA7" s="39"/>
      <c r="NB7" s="39"/>
      <c r="NC7" s="39"/>
      <c r="ND7" s="39"/>
      <c r="NE7" s="39"/>
      <c r="NF7" s="39"/>
      <c r="NG7" s="39"/>
      <c r="NH7" s="39"/>
      <c r="NI7" s="39"/>
      <c r="NJ7" s="39"/>
      <c r="NK7" s="39"/>
      <c r="NL7" s="39"/>
      <c r="NM7" s="39"/>
      <c r="NN7" s="39"/>
      <c r="NO7" s="39"/>
      <c r="NP7" s="39"/>
      <c r="NQ7" s="39"/>
      <c r="NR7" s="39"/>
      <c r="NS7" s="39"/>
      <c r="NT7" s="39"/>
      <c r="NU7" s="39"/>
      <c r="NV7" s="39"/>
      <c r="NW7" s="39"/>
      <c r="NX7" s="39"/>
      <c r="NY7" s="39"/>
      <c r="NZ7" s="39"/>
      <c r="OA7" s="39"/>
      <c r="OB7" s="39"/>
      <c r="OC7" s="39"/>
      <c r="OD7" s="39"/>
      <c r="OE7" s="39"/>
      <c r="OF7" s="39"/>
      <c r="OG7" s="39"/>
      <c r="OH7" s="39"/>
      <c r="OI7" s="39"/>
      <c r="OJ7" s="39"/>
      <c r="OK7" s="39"/>
      <c r="OL7" s="39"/>
      <c r="OM7" s="39"/>
      <c r="ON7" s="39"/>
      <c r="OO7" s="39"/>
      <c r="OP7" s="39"/>
      <c r="OQ7" s="39"/>
      <c r="OR7" s="39"/>
      <c r="OS7" s="39"/>
      <c r="OT7" s="39"/>
      <c r="OU7" s="39"/>
      <c r="OV7" s="39"/>
      <c r="OW7" s="39"/>
      <c r="OX7" s="39"/>
      <c r="OY7" s="39"/>
      <c r="OZ7" s="39"/>
      <c r="PA7" s="39"/>
      <c r="PB7" s="39"/>
      <c r="PC7" s="39"/>
      <c r="PD7" s="39"/>
      <c r="PE7" s="39"/>
      <c r="PF7" s="39"/>
      <c r="PG7" s="39"/>
      <c r="PH7" s="39"/>
      <c r="PI7" s="39"/>
      <c r="PJ7" s="39"/>
      <c r="PK7" s="39"/>
      <c r="PL7" s="39"/>
      <c r="PM7" s="39"/>
      <c r="PN7" s="39"/>
      <c r="PO7" s="39"/>
      <c r="PP7" s="39"/>
      <c r="PQ7" s="39"/>
      <c r="PR7" s="39"/>
      <c r="PS7" s="39"/>
      <c r="PT7" s="39"/>
      <c r="PU7" s="39"/>
      <c r="PV7" s="39"/>
      <c r="PW7" s="39"/>
      <c r="PX7" s="39"/>
      <c r="PY7" s="39"/>
      <c r="PZ7" s="39"/>
      <c r="QA7" s="39"/>
      <c r="QB7" s="39"/>
      <c r="QC7" s="39"/>
      <c r="QD7" s="39"/>
      <c r="QE7" s="39"/>
      <c r="QF7" s="39"/>
      <c r="QG7" s="39"/>
      <c r="QH7" s="39"/>
      <c r="QI7" s="39"/>
      <c r="QJ7" s="39"/>
      <c r="QK7" s="39"/>
      <c r="QL7" s="39"/>
      <c r="QM7" s="39"/>
      <c r="QN7" s="39"/>
      <c r="QO7" s="39"/>
      <c r="QP7" s="39"/>
      <c r="QQ7" s="39"/>
      <c r="QR7" s="39"/>
      <c r="QS7" s="39"/>
      <c r="QT7" s="39"/>
      <c r="QU7" s="39"/>
      <c r="QV7" s="39"/>
      <c r="QW7" s="39"/>
      <c r="QX7" s="39"/>
      <c r="QY7" s="39"/>
      <c r="QZ7" s="39"/>
      <c r="RA7" s="39"/>
      <c r="RB7" s="39"/>
      <c r="RC7" s="39"/>
      <c r="RD7" s="39"/>
      <c r="RE7" s="39"/>
      <c r="RF7" s="39"/>
      <c r="RG7" s="39"/>
      <c r="RH7" s="39"/>
      <c r="RI7" s="39"/>
      <c r="RJ7" s="39"/>
      <c r="RK7" s="39"/>
      <c r="RL7" s="39"/>
      <c r="RM7" s="39"/>
      <c r="RN7" s="39"/>
      <c r="RO7" s="39"/>
      <c r="RP7" s="39"/>
      <c r="RQ7" s="39"/>
      <c r="RR7" s="39"/>
      <c r="RS7" s="39"/>
      <c r="RT7" s="39"/>
      <c r="RU7" s="39"/>
      <c r="RV7" s="39"/>
      <c r="RW7" s="39"/>
      <c r="RX7" s="39"/>
      <c r="RY7" s="39"/>
      <c r="RZ7" s="39"/>
      <c r="SA7" s="39"/>
      <c r="SB7" s="39"/>
      <c r="SC7" s="39"/>
      <c r="SD7" s="39"/>
      <c r="SE7" s="39"/>
      <c r="SF7" s="39"/>
      <c r="SG7" s="39"/>
      <c r="SH7" s="39"/>
      <c r="SI7" s="39"/>
      <c r="SJ7" s="39"/>
      <c r="SK7" s="39"/>
      <c r="SL7" s="39"/>
      <c r="SM7" s="39"/>
      <c r="SN7" s="39"/>
      <c r="SO7" s="39"/>
      <c r="SP7" s="39"/>
      <c r="SQ7" s="39"/>
      <c r="SR7" s="39"/>
      <c r="SS7" s="39"/>
      <c r="ST7" s="39"/>
      <c r="SU7" s="39"/>
      <c r="SV7" s="39"/>
      <c r="SW7" s="39"/>
      <c r="SX7" s="39"/>
      <c r="SY7" s="39"/>
      <c r="SZ7" s="39"/>
      <c r="TA7" s="39"/>
      <c r="TB7" s="39"/>
      <c r="TC7" s="39"/>
      <c r="TD7" s="39"/>
      <c r="TE7" s="39"/>
      <c r="TF7" s="39"/>
      <c r="TG7" s="39"/>
      <c r="TH7" s="39"/>
      <c r="TI7" s="39"/>
      <c r="TJ7" s="39"/>
      <c r="TK7" s="39"/>
      <c r="TL7" s="39"/>
      <c r="TM7" s="39"/>
      <c r="TN7" s="39"/>
      <c r="TO7" s="39"/>
      <c r="TP7" s="39"/>
      <c r="TQ7" s="39"/>
      <c r="TR7" s="39"/>
      <c r="TS7" s="39"/>
      <c r="TT7" s="39"/>
      <c r="TU7" s="39"/>
      <c r="TV7" s="39"/>
      <c r="TW7" s="39"/>
      <c r="TX7" s="39"/>
      <c r="TY7" s="39"/>
      <c r="TZ7" s="39"/>
      <c r="UA7" s="39"/>
      <c r="UB7" s="39"/>
      <c r="UC7" s="39"/>
      <c r="UD7" s="39"/>
      <c r="UE7" s="39"/>
      <c r="UF7" s="39"/>
      <c r="UG7" s="39"/>
      <c r="UH7" s="39"/>
      <c r="UI7" s="39"/>
      <c r="UJ7" s="39"/>
      <c r="UK7" s="39"/>
      <c r="UL7" s="39"/>
      <c r="UM7" s="39"/>
      <c r="UN7" s="39"/>
      <c r="UO7" s="39"/>
      <c r="UP7" s="39"/>
      <c r="UQ7" s="39"/>
      <c r="UR7" s="39"/>
      <c r="US7" s="39"/>
      <c r="UT7" s="39"/>
      <c r="UU7" s="39"/>
      <c r="UV7" s="39"/>
      <c r="UW7" s="39"/>
      <c r="UX7" s="39"/>
      <c r="UY7" s="39"/>
      <c r="UZ7" s="39"/>
      <c r="VA7" s="39"/>
      <c r="VB7" s="39"/>
      <c r="VC7" s="39"/>
      <c r="VD7" s="39"/>
      <c r="VE7" s="39"/>
      <c r="VF7" s="39"/>
      <c r="VG7" s="39"/>
      <c r="VH7" s="39"/>
      <c r="VI7" s="39"/>
      <c r="VJ7" s="39"/>
      <c r="VK7" s="39"/>
      <c r="VL7" s="39"/>
      <c r="VM7" s="39"/>
      <c r="VN7" s="39"/>
      <c r="VO7" s="39"/>
      <c r="VP7" s="39"/>
      <c r="VQ7" s="39"/>
      <c r="VR7" s="39"/>
      <c r="VS7" s="39"/>
      <c r="VT7" s="39"/>
      <c r="VU7" s="39"/>
      <c r="VV7" s="39"/>
      <c r="VW7" s="39"/>
      <c r="VX7" s="39"/>
      <c r="VY7" s="39"/>
      <c r="VZ7" s="39"/>
      <c r="WA7" s="39"/>
      <c r="WB7" s="39"/>
      <c r="WC7" s="39"/>
      <c r="WD7" s="39"/>
      <c r="WE7" s="39"/>
      <c r="WF7" s="39"/>
      <c r="WG7" s="39"/>
      <c r="WH7" s="39"/>
      <c r="WI7" s="39"/>
      <c r="WJ7" s="39"/>
      <c r="WK7" s="39"/>
      <c r="WL7" s="39"/>
      <c r="WM7" s="39"/>
      <c r="WN7" s="39"/>
      <c r="WO7" s="39"/>
      <c r="WP7" s="39"/>
      <c r="WQ7" s="39"/>
      <c r="WR7" s="39"/>
      <c r="WS7" s="39"/>
      <c r="WT7" s="39"/>
      <c r="WU7" s="39"/>
      <c r="WV7" s="39"/>
      <c r="WW7" s="39"/>
      <c r="WX7" s="39"/>
      <c r="WY7" s="39"/>
      <c r="WZ7" s="39"/>
      <c r="XA7" s="39"/>
      <c r="XB7" s="39"/>
      <c r="XC7" s="39"/>
      <c r="XD7" s="39"/>
      <c r="XE7" s="39"/>
      <c r="XF7" s="39"/>
      <c r="XG7" s="39"/>
      <c r="XH7" s="39"/>
      <c r="XI7" s="39"/>
      <c r="XJ7" s="39"/>
      <c r="XK7" s="39"/>
      <c r="XL7" s="39"/>
      <c r="XM7" s="39"/>
      <c r="XN7" s="39"/>
      <c r="XO7" s="39"/>
      <c r="XP7" s="39"/>
      <c r="XQ7" s="39"/>
      <c r="XR7" s="39"/>
      <c r="XS7" s="39"/>
      <c r="XT7" s="39"/>
      <c r="XU7" s="39"/>
      <c r="XV7" s="39"/>
      <c r="XW7" s="39"/>
      <c r="XX7" s="39"/>
      <c r="XY7" s="39"/>
      <c r="XZ7" s="39"/>
      <c r="YA7" s="39"/>
      <c r="YB7" s="39"/>
      <c r="YC7" s="39"/>
      <c r="YD7" s="39"/>
      <c r="YE7" s="39"/>
      <c r="YF7" s="39"/>
      <c r="YG7" s="39"/>
      <c r="YH7" s="39"/>
      <c r="YI7" s="39"/>
      <c r="YJ7" s="39"/>
      <c r="YK7" s="39"/>
      <c r="YL7" s="39"/>
      <c r="YM7" s="39"/>
      <c r="YN7" s="39"/>
      <c r="YO7" s="39"/>
      <c r="YP7" s="39"/>
      <c r="YQ7" s="39"/>
      <c r="YR7" s="39"/>
      <c r="YS7" s="39"/>
      <c r="YT7" s="39"/>
      <c r="YU7" s="39"/>
      <c r="YV7" s="39"/>
      <c r="YW7" s="39"/>
      <c r="YX7" s="39"/>
      <c r="YY7" s="39"/>
      <c r="YZ7" s="39"/>
      <c r="ZA7" s="39"/>
      <c r="ZB7" s="39"/>
      <c r="ZC7" s="39"/>
      <c r="ZD7" s="39"/>
      <c r="ZE7" s="39"/>
      <c r="ZF7" s="39"/>
      <c r="ZG7" s="39"/>
      <c r="ZH7" s="39"/>
      <c r="ZI7" s="39"/>
      <c r="ZJ7" s="39"/>
      <c r="ZK7" s="39"/>
      <c r="ZL7" s="39"/>
      <c r="ZM7" s="39"/>
      <c r="ZN7" s="39"/>
      <c r="ZO7" s="39"/>
      <c r="ZP7" s="39"/>
      <c r="ZQ7" s="39"/>
      <c r="ZR7" s="39"/>
      <c r="ZS7" s="39"/>
      <c r="ZT7" s="39"/>
      <c r="ZU7" s="39"/>
      <c r="ZV7" s="39"/>
      <c r="ZW7" s="39"/>
      <c r="ZX7" s="39"/>
      <c r="ZY7" s="39"/>
      <c r="ZZ7" s="39"/>
      <c r="AAA7" s="39"/>
      <c r="AAB7" s="39"/>
      <c r="AAC7" s="39"/>
      <c r="AAD7" s="39"/>
      <c r="AAE7" s="39"/>
      <c r="AAF7" s="39"/>
      <c r="AAG7" s="39"/>
      <c r="AAH7" s="39"/>
      <c r="AAI7" s="39"/>
      <c r="AAJ7" s="39"/>
      <c r="AAK7" s="39"/>
      <c r="AAL7" s="39"/>
      <c r="AAM7" s="39"/>
      <c r="AAN7" s="39"/>
      <c r="AAO7" s="39"/>
      <c r="AAP7" s="39"/>
      <c r="AAQ7" s="39"/>
      <c r="AAR7" s="39"/>
      <c r="AAS7" s="39"/>
      <c r="AAT7" s="39"/>
      <c r="AAU7" s="39"/>
      <c r="AAV7" s="39"/>
      <c r="AAW7" s="39"/>
      <c r="AAX7" s="39"/>
      <c r="AAY7" s="39"/>
      <c r="AAZ7" s="39"/>
      <c r="ABA7" s="39"/>
      <c r="ABB7" s="39"/>
      <c r="ABC7" s="39"/>
      <c r="ABD7" s="39"/>
      <c r="ABE7" s="39"/>
      <c r="ABF7" s="39"/>
      <c r="ABG7" s="39"/>
      <c r="ABH7" s="39"/>
      <c r="ABI7" s="39"/>
      <c r="ABJ7" s="39"/>
      <c r="ABK7" s="39"/>
      <c r="ABL7" s="39"/>
      <c r="ABM7" s="39"/>
      <c r="ABN7" s="39"/>
      <c r="ABO7" s="39"/>
      <c r="ABP7" s="39"/>
      <c r="ABQ7" s="39"/>
      <c r="ABR7" s="39"/>
      <c r="ABS7" s="39"/>
      <c r="ABT7" s="39"/>
      <c r="ABU7" s="39"/>
      <c r="ABV7" s="39"/>
      <c r="ABW7" s="39"/>
      <c r="ABX7" s="39"/>
      <c r="ABY7" s="39"/>
      <c r="ABZ7" s="39"/>
      <c r="ACA7" s="39"/>
      <c r="ACB7" s="39"/>
      <c r="ACC7" s="39"/>
      <c r="ACD7" s="39"/>
      <c r="ACE7" s="39"/>
      <c r="ACF7" s="39"/>
      <c r="ACG7" s="39"/>
      <c r="ACH7" s="39"/>
      <c r="ACI7" s="39"/>
      <c r="ACJ7" s="39"/>
      <c r="ACK7" s="39"/>
      <c r="ACL7" s="39"/>
      <c r="ACM7" s="39"/>
      <c r="ACN7" s="39"/>
      <c r="ACO7" s="39"/>
      <c r="ACP7" s="39"/>
      <c r="ACQ7" s="39"/>
      <c r="ACR7" s="39"/>
      <c r="ACS7" s="39"/>
      <c r="ACT7" s="39"/>
      <c r="ACU7" s="39"/>
      <c r="ACV7" s="39"/>
      <c r="ACW7" s="39"/>
      <c r="ACX7" s="39"/>
      <c r="ACY7" s="39"/>
      <c r="ACZ7" s="39"/>
      <c r="ADA7" s="39"/>
      <c r="ADB7" s="39"/>
      <c r="ADC7" s="39"/>
      <c r="ADD7" s="39"/>
      <c r="ADE7" s="39"/>
      <c r="ADF7" s="39"/>
      <c r="ADG7" s="39"/>
      <c r="ADH7" s="39"/>
      <c r="ADI7" s="39"/>
      <c r="ADJ7" s="39"/>
      <c r="ADK7" s="39"/>
      <c r="ADL7" s="39"/>
      <c r="ADM7" s="39"/>
      <c r="ADN7" s="39"/>
      <c r="ADO7" s="39"/>
      <c r="ADP7" s="39"/>
      <c r="ADQ7" s="39"/>
      <c r="ADR7" s="39"/>
      <c r="ADS7" s="39"/>
      <c r="ADT7" s="39"/>
      <c r="ADU7" s="39"/>
      <c r="ADV7" s="39"/>
      <c r="ADW7" s="39"/>
      <c r="ADX7" s="39"/>
      <c r="ADY7" s="39"/>
      <c r="ADZ7" s="39"/>
      <c r="AEA7" s="39"/>
      <c r="AEB7" s="39"/>
      <c r="AEC7" s="39"/>
      <c r="AED7" s="39"/>
      <c r="AEE7" s="39"/>
      <c r="AEF7" s="39"/>
      <c r="AEG7" s="39"/>
      <c r="AEH7" s="39"/>
      <c r="AEI7" s="39"/>
      <c r="AEJ7" s="39"/>
      <c r="AEK7" s="39"/>
      <c r="AEL7" s="39"/>
      <c r="AEM7" s="39"/>
      <c r="AEN7" s="39"/>
      <c r="AEO7" s="39"/>
      <c r="AEP7" s="39"/>
      <c r="AEQ7" s="39"/>
      <c r="AER7" s="39"/>
      <c r="AES7" s="39"/>
      <c r="AET7" s="39"/>
      <c r="AEU7" s="39"/>
      <c r="AEV7" s="39"/>
      <c r="AEW7" s="39"/>
      <c r="AEX7" s="39"/>
      <c r="AEY7" s="39"/>
      <c r="AEZ7" s="39"/>
      <c r="AFA7" s="39"/>
      <c r="AFB7" s="39"/>
      <c r="AFC7" s="39"/>
      <c r="AFD7" s="39"/>
      <c r="AFE7" s="39"/>
      <c r="AFF7" s="39"/>
      <c r="AFG7" s="39"/>
      <c r="AFH7" s="39"/>
      <c r="AFI7" s="39"/>
      <c r="AFJ7" s="39"/>
      <c r="AFK7" s="39"/>
      <c r="AFL7" s="39"/>
      <c r="AFM7" s="39"/>
      <c r="AFN7" s="39"/>
      <c r="AFO7" s="39"/>
      <c r="AFP7" s="39"/>
      <c r="AFQ7" s="39"/>
      <c r="AFR7" s="39"/>
      <c r="AFS7" s="39"/>
      <c r="AFT7" s="39"/>
      <c r="AFU7" s="39"/>
      <c r="AFV7" s="39"/>
      <c r="AFW7" s="39"/>
      <c r="AFX7" s="39"/>
    </row>
    <row r="8" spans="1:857" s="49" customFormat="1" ht="159.94999999999999" customHeight="1" thickTop="1" thickBot="1" x14ac:dyDescent="0.3">
      <c r="A8" s="649"/>
      <c r="B8" s="648"/>
      <c r="C8" s="681"/>
      <c r="D8" s="150" t="s">
        <v>21</v>
      </c>
      <c r="E8" s="363" t="s">
        <v>53</v>
      </c>
      <c r="F8" s="117" t="s">
        <v>306</v>
      </c>
      <c r="G8" s="94" t="s">
        <v>57</v>
      </c>
      <c r="H8" s="125" t="s">
        <v>581</v>
      </c>
      <c r="I8" s="488" t="s">
        <v>566</v>
      </c>
      <c r="J8" s="96">
        <v>340003</v>
      </c>
      <c r="K8" s="97" t="s">
        <v>417</v>
      </c>
      <c r="L8" s="341">
        <v>0.60099999999999998</v>
      </c>
      <c r="M8" s="377">
        <f t="shared" si="2"/>
        <v>204341.80299999999</v>
      </c>
      <c r="N8" s="382">
        <v>84974</v>
      </c>
      <c r="O8" s="99">
        <v>170045</v>
      </c>
      <c r="P8" s="99">
        <f t="shared" si="3"/>
        <v>85071</v>
      </c>
      <c r="Q8" s="94" t="s">
        <v>323</v>
      </c>
      <c r="R8" s="220" t="s">
        <v>60</v>
      </c>
      <c r="S8" s="226">
        <f>2233573/J8</f>
        <v>6.5692743887553933</v>
      </c>
      <c r="T8" s="173">
        <f>13745/J8</f>
        <v>4.0426113887230407E-2</v>
      </c>
      <c r="U8" s="445" t="s">
        <v>422</v>
      </c>
      <c r="V8" s="127" t="s">
        <v>47</v>
      </c>
      <c r="W8" s="530" t="s">
        <v>63</v>
      </c>
      <c r="X8" s="283" t="s">
        <v>399</v>
      </c>
      <c r="Y8" s="80" t="s">
        <v>65</v>
      </c>
      <c r="Z8" s="364" t="s">
        <v>415</v>
      </c>
      <c r="AA8" s="43" t="s">
        <v>495</v>
      </c>
      <c r="AB8" s="205" t="s">
        <v>375</v>
      </c>
      <c r="AC8" s="194" t="s">
        <v>374</v>
      </c>
      <c r="AD8" s="194" t="s">
        <v>373</v>
      </c>
      <c r="AE8" s="213" t="s">
        <v>387</v>
      </c>
      <c r="AF8" s="205" t="s">
        <v>328</v>
      </c>
      <c r="AG8" s="188" t="s">
        <v>428</v>
      </c>
      <c r="AH8" s="608"/>
      <c r="AI8" s="246" t="s">
        <v>52</v>
      </c>
      <c r="AJ8" s="264" t="s">
        <v>53</v>
      </c>
      <c r="AK8" s="247" t="s">
        <v>54</v>
      </c>
      <c r="AL8" s="247" t="s">
        <v>55</v>
      </c>
      <c r="AM8" s="264" t="s">
        <v>56</v>
      </c>
      <c r="AN8" s="247" t="s">
        <v>57</v>
      </c>
      <c r="AO8" s="264" t="s">
        <v>58</v>
      </c>
      <c r="AP8" s="247" t="s">
        <v>59</v>
      </c>
      <c r="AQ8" s="247" t="s">
        <v>60</v>
      </c>
      <c r="AR8" s="248" t="s">
        <v>61</v>
      </c>
      <c r="AS8" s="246" t="s">
        <v>62</v>
      </c>
      <c r="AT8" s="264" t="s">
        <v>47</v>
      </c>
      <c r="AU8" s="264" t="s">
        <v>63</v>
      </c>
      <c r="AV8" s="247" t="s">
        <v>64</v>
      </c>
      <c r="AW8" s="246" t="s">
        <v>65</v>
      </c>
      <c r="AX8" s="235">
        <v>0.22</v>
      </c>
      <c r="AY8" s="31">
        <v>0.14000000000000001</v>
      </c>
      <c r="AZ8" s="31">
        <v>0.12</v>
      </c>
      <c r="BA8" s="31">
        <v>0.52</v>
      </c>
      <c r="BB8" s="83"/>
      <c r="BC8" s="248" t="s">
        <v>66</v>
      </c>
      <c r="BD8" s="344" t="s">
        <v>494</v>
      </c>
      <c r="BE8" s="188" t="s">
        <v>375</v>
      </c>
      <c r="BF8" s="194" t="s">
        <v>374</v>
      </c>
      <c r="BG8" s="194" t="s">
        <v>373</v>
      </c>
      <c r="BH8" s="44" t="s">
        <v>387</v>
      </c>
      <c r="BI8" s="249" t="s">
        <v>67</v>
      </c>
      <c r="BJ8" s="247" t="s">
        <v>428</v>
      </c>
      <c r="BK8" s="248" t="s">
        <v>428</v>
      </c>
      <c r="BL8" s="249" t="s">
        <v>428</v>
      </c>
      <c r="BM8" s="247" t="s">
        <v>493</v>
      </c>
      <c r="BN8" s="248" t="s">
        <v>428</v>
      </c>
      <c r="BO8" s="238"/>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c r="IW8" s="39"/>
      <c r="IX8" s="39"/>
      <c r="IY8" s="39"/>
      <c r="IZ8" s="39"/>
      <c r="JA8" s="39"/>
      <c r="JB8" s="39"/>
      <c r="JC8" s="39"/>
      <c r="JD8" s="39"/>
      <c r="JE8" s="39"/>
      <c r="JF8" s="39"/>
      <c r="JG8" s="39"/>
      <c r="JH8" s="39"/>
      <c r="JI8" s="39"/>
      <c r="JJ8" s="39"/>
      <c r="JK8" s="39"/>
      <c r="JL8" s="39"/>
      <c r="JM8" s="39"/>
      <c r="JN8" s="39"/>
      <c r="JO8" s="39"/>
      <c r="JP8" s="39"/>
      <c r="JQ8" s="39"/>
      <c r="JR8" s="39"/>
      <c r="JS8" s="39"/>
      <c r="JT8" s="39"/>
      <c r="JU8" s="39"/>
      <c r="JV8" s="39"/>
      <c r="JW8" s="39"/>
      <c r="JX8" s="39"/>
      <c r="JY8" s="39"/>
      <c r="JZ8" s="39"/>
      <c r="KA8" s="39"/>
      <c r="KB8" s="39"/>
      <c r="KC8" s="39"/>
      <c r="KD8" s="39"/>
      <c r="KE8" s="39"/>
      <c r="KF8" s="39"/>
      <c r="KG8" s="39"/>
      <c r="KH8" s="39"/>
      <c r="KI8" s="39"/>
      <c r="KJ8" s="39"/>
      <c r="KK8" s="39"/>
      <c r="KL8" s="39"/>
      <c r="KM8" s="39"/>
      <c r="KN8" s="39"/>
      <c r="KO8" s="39"/>
      <c r="KP8" s="39"/>
      <c r="KQ8" s="39"/>
      <c r="KR8" s="39"/>
      <c r="KS8" s="39"/>
      <c r="KT8" s="39"/>
      <c r="KU8" s="39"/>
      <c r="KV8" s="39"/>
      <c r="KW8" s="39"/>
      <c r="KX8" s="39"/>
      <c r="KY8" s="39"/>
      <c r="KZ8" s="39"/>
      <c r="LA8" s="39"/>
      <c r="LB8" s="39"/>
      <c r="LC8" s="39"/>
      <c r="LD8" s="39"/>
      <c r="LE8" s="39"/>
      <c r="LF8" s="39"/>
      <c r="LG8" s="39"/>
      <c r="LH8" s="39"/>
      <c r="LI8" s="39"/>
      <c r="LJ8" s="39"/>
      <c r="LK8" s="39"/>
      <c r="LL8" s="39"/>
      <c r="LM8" s="39"/>
      <c r="LN8" s="39"/>
      <c r="LO8" s="39"/>
      <c r="LP8" s="39"/>
      <c r="LQ8" s="39"/>
      <c r="LR8" s="39"/>
      <c r="LS8" s="39"/>
      <c r="LT8" s="39"/>
      <c r="LU8" s="39"/>
      <c r="LV8" s="39"/>
      <c r="LW8" s="39"/>
      <c r="LX8" s="39"/>
      <c r="LY8" s="39"/>
      <c r="LZ8" s="39"/>
      <c r="MA8" s="39"/>
      <c r="MB8" s="39"/>
      <c r="MC8" s="39"/>
      <c r="MD8" s="39"/>
      <c r="ME8" s="39"/>
      <c r="MF8" s="39"/>
      <c r="MG8" s="39"/>
      <c r="MH8" s="39"/>
      <c r="MI8" s="39"/>
      <c r="MJ8" s="39"/>
      <c r="MK8" s="39"/>
      <c r="ML8" s="39"/>
      <c r="MM8" s="39"/>
      <c r="MN8" s="39"/>
      <c r="MO8" s="39"/>
      <c r="MP8" s="39"/>
      <c r="MQ8" s="39"/>
      <c r="MR8" s="39"/>
      <c r="MS8" s="39"/>
      <c r="MT8" s="39"/>
      <c r="MU8" s="39"/>
      <c r="MV8" s="39"/>
      <c r="MW8" s="39"/>
      <c r="MX8" s="39"/>
      <c r="MY8" s="39"/>
      <c r="MZ8" s="39"/>
      <c r="NA8" s="39"/>
      <c r="NB8" s="39"/>
      <c r="NC8" s="39"/>
      <c r="ND8" s="39"/>
      <c r="NE8" s="39"/>
      <c r="NF8" s="39"/>
      <c r="NG8" s="39"/>
      <c r="NH8" s="39"/>
      <c r="NI8" s="39"/>
      <c r="NJ8" s="39"/>
      <c r="NK8" s="39"/>
      <c r="NL8" s="39"/>
      <c r="NM8" s="39"/>
      <c r="NN8" s="39"/>
      <c r="NO8" s="39"/>
      <c r="NP8" s="39"/>
      <c r="NQ8" s="39"/>
      <c r="NR8" s="39"/>
      <c r="NS8" s="39"/>
      <c r="NT8" s="39"/>
      <c r="NU8" s="39"/>
      <c r="NV8" s="39"/>
      <c r="NW8" s="39"/>
      <c r="NX8" s="39"/>
      <c r="NY8" s="39"/>
      <c r="NZ8" s="39"/>
      <c r="OA8" s="39"/>
      <c r="OB8" s="39"/>
      <c r="OC8" s="39"/>
      <c r="OD8" s="39"/>
      <c r="OE8" s="39"/>
      <c r="OF8" s="39"/>
      <c r="OG8" s="39"/>
      <c r="OH8" s="39"/>
      <c r="OI8" s="39"/>
      <c r="OJ8" s="39"/>
      <c r="OK8" s="39"/>
      <c r="OL8" s="39"/>
      <c r="OM8" s="39"/>
      <c r="ON8" s="39"/>
      <c r="OO8" s="39"/>
      <c r="OP8" s="39"/>
      <c r="OQ8" s="39"/>
      <c r="OR8" s="39"/>
      <c r="OS8" s="39"/>
      <c r="OT8" s="39"/>
      <c r="OU8" s="39"/>
      <c r="OV8" s="39"/>
      <c r="OW8" s="39"/>
      <c r="OX8" s="39"/>
      <c r="OY8" s="39"/>
      <c r="OZ8" s="39"/>
      <c r="PA8" s="39"/>
      <c r="PB8" s="39"/>
      <c r="PC8" s="39"/>
      <c r="PD8" s="39"/>
      <c r="PE8" s="39"/>
      <c r="PF8" s="39"/>
      <c r="PG8" s="39"/>
      <c r="PH8" s="39"/>
      <c r="PI8" s="39"/>
      <c r="PJ8" s="39"/>
      <c r="PK8" s="39"/>
      <c r="PL8" s="39"/>
      <c r="PM8" s="39"/>
      <c r="PN8" s="39"/>
      <c r="PO8" s="39"/>
      <c r="PP8" s="39"/>
      <c r="PQ8" s="39"/>
      <c r="PR8" s="39"/>
      <c r="PS8" s="39"/>
      <c r="PT8" s="39"/>
      <c r="PU8" s="39"/>
      <c r="PV8" s="39"/>
      <c r="PW8" s="39"/>
      <c r="PX8" s="39"/>
      <c r="PY8" s="39"/>
      <c r="PZ8" s="39"/>
      <c r="QA8" s="39"/>
      <c r="QB8" s="39"/>
      <c r="QC8" s="39"/>
      <c r="QD8" s="39"/>
      <c r="QE8" s="39"/>
      <c r="QF8" s="39"/>
      <c r="QG8" s="39"/>
      <c r="QH8" s="39"/>
      <c r="QI8" s="39"/>
      <c r="QJ8" s="39"/>
      <c r="QK8" s="39"/>
      <c r="QL8" s="39"/>
      <c r="QM8" s="39"/>
      <c r="QN8" s="39"/>
      <c r="QO8" s="39"/>
      <c r="QP8" s="39"/>
      <c r="QQ8" s="39"/>
      <c r="QR8" s="39"/>
      <c r="QS8" s="39"/>
      <c r="QT8" s="39"/>
      <c r="QU8" s="39"/>
      <c r="QV8" s="39"/>
      <c r="QW8" s="39"/>
      <c r="QX8" s="39"/>
      <c r="QY8" s="39"/>
      <c r="QZ8" s="39"/>
      <c r="RA8" s="39"/>
      <c r="RB8" s="39"/>
      <c r="RC8" s="39"/>
      <c r="RD8" s="39"/>
      <c r="RE8" s="39"/>
      <c r="RF8" s="39"/>
      <c r="RG8" s="39"/>
      <c r="RH8" s="39"/>
      <c r="RI8" s="39"/>
      <c r="RJ8" s="39"/>
      <c r="RK8" s="39"/>
      <c r="RL8" s="39"/>
      <c r="RM8" s="39"/>
      <c r="RN8" s="39"/>
      <c r="RO8" s="39"/>
      <c r="RP8" s="39"/>
      <c r="RQ8" s="39"/>
      <c r="RR8" s="39"/>
      <c r="RS8" s="39"/>
      <c r="RT8" s="39"/>
      <c r="RU8" s="39"/>
      <c r="RV8" s="39"/>
      <c r="RW8" s="39"/>
      <c r="RX8" s="39"/>
      <c r="RY8" s="39"/>
      <c r="RZ8" s="39"/>
      <c r="SA8" s="39"/>
      <c r="SB8" s="39"/>
      <c r="SC8" s="39"/>
      <c r="SD8" s="39"/>
      <c r="SE8" s="39"/>
      <c r="SF8" s="39"/>
      <c r="SG8" s="39"/>
      <c r="SH8" s="39"/>
      <c r="SI8" s="39"/>
      <c r="SJ8" s="39"/>
      <c r="SK8" s="39"/>
      <c r="SL8" s="39"/>
      <c r="SM8" s="39"/>
      <c r="SN8" s="39"/>
      <c r="SO8" s="39"/>
      <c r="SP8" s="39"/>
      <c r="SQ8" s="39"/>
      <c r="SR8" s="39"/>
      <c r="SS8" s="39"/>
      <c r="ST8" s="39"/>
      <c r="SU8" s="39"/>
      <c r="SV8" s="39"/>
      <c r="SW8" s="39"/>
      <c r="SX8" s="39"/>
      <c r="SY8" s="39"/>
      <c r="SZ8" s="39"/>
      <c r="TA8" s="39"/>
      <c r="TB8" s="39"/>
      <c r="TC8" s="39"/>
      <c r="TD8" s="39"/>
      <c r="TE8" s="39"/>
      <c r="TF8" s="39"/>
      <c r="TG8" s="39"/>
      <c r="TH8" s="39"/>
      <c r="TI8" s="39"/>
      <c r="TJ8" s="39"/>
      <c r="TK8" s="39"/>
      <c r="TL8" s="39"/>
      <c r="TM8" s="39"/>
      <c r="TN8" s="39"/>
      <c r="TO8" s="39"/>
      <c r="TP8" s="39"/>
      <c r="TQ8" s="39"/>
      <c r="TR8" s="39"/>
      <c r="TS8" s="39"/>
      <c r="TT8" s="39"/>
      <c r="TU8" s="39"/>
      <c r="TV8" s="39"/>
      <c r="TW8" s="39"/>
      <c r="TX8" s="39"/>
      <c r="TY8" s="39"/>
      <c r="TZ8" s="39"/>
      <c r="UA8" s="39"/>
      <c r="UB8" s="39"/>
      <c r="UC8" s="39"/>
      <c r="UD8" s="39"/>
      <c r="UE8" s="39"/>
      <c r="UF8" s="39"/>
      <c r="UG8" s="39"/>
      <c r="UH8" s="39"/>
      <c r="UI8" s="39"/>
      <c r="UJ8" s="39"/>
      <c r="UK8" s="39"/>
      <c r="UL8" s="39"/>
      <c r="UM8" s="39"/>
      <c r="UN8" s="39"/>
      <c r="UO8" s="39"/>
      <c r="UP8" s="39"/>
      <c r="UQ8" s="39"/>
      <c r="UR8" s="39"/>
      <c r="US8" s="39"/>
      <c r="UT8" s="39"/>
      <c r="UU8" s="39"/>
      <c r="UV8" s="39"/>
      <c r="UW8" s="39"/>
      <c r="UX8" s="39"/>
      <c r="UY8" s="39"/>
      <c r="UZ8" s="39"/>
      <c r="VA8" s="39"/>
      <c r="VB8" s="39"/>
      <c r="VC8" s="39"/>
      <c r="VD8" s="39"/>
      <c r="VE8" s="39"/>
      <c r="VF8" s="39"/>
      <c r="VG8" s="39"/>
      <c r="VH8" s="39"/>
      <c r="VI8" s="39"/>
      <c r="VJ8" s="39"/>
      <c r="VK8" s="39"/>
      <c r="VL8" s="39"/>
      <c r="VM8" s="39"/>
      <c r="VN8" s="39"/>
      <c r="VO8" s="39"/>
      <c r="VP8" s="39"/>
      <c r="VQ8" s="39"/>
      <c r="VR8" s="39"/>
      <c r="VS8" s="39"/>
      <c r="VT8" s="39"/>
      <c r="VU8" s="39"/>
      <c r="VV8" s="39"/>
      <c r="VW8" s="39"/>
      <c r="VX8" s="39"/>
      <c r="VY8" s="39"/>
      <c r="VZ8" s="39"/>
      <c r="WA8" s="39"/>
      <c r="WB8" s="39"/>
      <c r="WC8" s="39"/>
      <c r="WD8" s="39"/>
      <c r="WE8" s="39"/>
      <c r="WF8" s="39"/>
      <c r="WG8" s="39"/>
      <c r="WH8" s="39"/>
      <c r="WI8" s="39"/>
      <c r="WJ8" s="39"/>
      <c r="WK8" s="39"/>
      <c r="WL8" s="39"/>
      <c r="WM8" s="39"/>
      <c r="WN8" s="39"/>
      <c r="WO8" s="39"/>
      <c r="WP8" s="39"/>
      <c r="WQ8" s="39"/>
      <c r="WR8" s="39"/>
      <c r="WS8" s="39"/>
      <c r="WT8" s="39"/>
      <c r="WU8" s="39"/>
      <c r="WV8" s="39"/>
      <c r="WW8" s="39"/>
      <c r="WX8" s="39"/>
      <c r="WY8" s="39"/>
      <c r="WZ8" s="39"/>
      <c r="XA8" s="39"/>
      <c r="XB8" s="39"/>
      <c r="XC8" s="39"/>
      <c r="XD8" s="39"/>
      <c r="XE8" s="39"/>
      <c r="XF8" s="39"/>
      <c r="XG8" s="39"/>
      <c r="XH8" s="39"/>
      <c r="XI8" s="39"/>
      <c r="XJ8" s="39"/>
      <c r="XK8" s="39"/>
      <c r="XL8" s="39"/>
      <c r="XM8" s="39"/>
      <c r="XN8" s="39"/>
      <c r="XO8" s="39"/>
      <c r="XP8" s="39"/>
      <c r="XQ8" s="39"/>
      <c r="XR8" s="39"/>
      <c r="XS8" s="39"/>
      <c r="XT8" s="39"/>
      <c r="XU8" s="39"/>
      <c r="XV8" s="39"/>
      <c r="XW8" s="39"/>
      <c r="XX8" s="39"/>
      <c r="XY8" s="39"/>
      <c r="XZ8" s="39"/>
      <c r="YA8" s="39"/>
      <c r="YB8" s="39"/>
      <c r="YC8" s="39"/>
      <c r="YD8" s="39"/>
      <c r="YE8" s="39"/>
      <c r="YF8" s="39"/>
      <c r="YG8" s="39"/>
      <c r="YH8" s="39"/>
      <c r="YI8" s="39"/>
      <c r="YJ8" s="39"/>
      <c r="YK8" s="39"/>
      <c r="YL8" s="39"/>
      <c r="YM8" s="39"/>
      <c r="YN8" s="39"/>
      <c r="YO8" s="39"/>
      <c r="YP8" s="39"/>
      <c r="YQ8" s="39"/>
      <c r="YR8" s="39"/>
      <c r="YS8" s="39"/>
      <c r="YT8" s="39"/>
      <c r="YU8" s="39"/>
      <c r="YV8" s="39"/>
      <c r="YW8" s="39"/>
      <c r="YX8" s="39"/>
      <c r="YY8" s="39"/>
      <c r="YZ8" s="39"/>
      <c r="ZA8" s="39"/>
      <c r="ZB8" s="39"/>
      <c r="ZC8" s="39"/>
      <c r="ZD8" s="39"/>
      <c r="ZE8" s="39"/>
      <c r="ZF8" s="39"/>
      <c r="ZG8" s="39"/>
      <c r="ZH8" s="39"/>
      <c r="ZI8" s="39"/>
      <c r="ZJ8" s="39"/>
      <c r="ZK8" s="39"/>
      <c r="ZL8" s="39"/>
      <c r="ZM8" s="39"/>
      <c r="ZN8" s="39"/>
      <c r="ZO8" s="39"/>
      <c r="ZP8" s="39"/>
      <c r="ZQ8" s="39"/>
      <c r="ZR8" s="39"/>
      <c r="ZS8" s="39"/>
      <c r="ZT8" s="39"/>
      <c r="ZU8" s="39"/>
      <c r="ZV8" s="39"/>
      <c r="ZW8" s="39"/>
      <c r="ZX8" s="39"/>
      <c r="ZY8" s="39"/>
      <c r="ZZ8" s="39"/>
      <c r="AAA8" s="39"/>
      <c r="AAB8" s="39"/>
      <c r="AAC8" s="39"/>
      <c r="AAD8" s="39"/>
      <c r="AAE8" s="39"/>
      <c r="AAF8" s="39"/>
      <c r="AAG8" s="39"/>
      <c r="AAH8" s="39"/>
      <c r="AAI8" s="39"/>
      <c r="AAJ8" s="39"/>
      <c r="AAK8" s="39"/>
      <c r="AAL8" s="39"/>
      <c r="AAM8" s="39"/>
      <c r="AAN8" s="39"/>
      <c r="AAO8" s="39"/>
      <c r="AAP8" s="39"/>
      <c r="AAQ8" s="39"/>
      <c r="AAR8" s="39"/>
      <c r="AAS8" s="39"/>
      <c r="AAT8" s="39"/>
      <c r="AAU8" s="39"/>
      <c r="AAV8" s="39"/>
      <c r="AAW8" s="39"/>
      <c r="AAX8" s="39"/>
      <c r="AAY8" s="39"/>
      <c r="AAZ8" s="39"/>
      <c r="ABA8" s="39"/>
      <c r="ABB8" s="39"/>
      <c r="ABC8" s="39"/>
      <c r="ABD8" s="39"/>
      <c r="ABE8" s="39"/>
      <c r="ABF8" s="39"/>
      <c r="ABG8" s="39"/>
      <c r="ABH8" s="39"/>
      <c r="ABI8" s="39"/>
      <c r="ABJ8" s="39"/>
      <c r="ABK8" s="39"/>
      <c r="ABL8" s="39"/>
      <c r="ABM8" s="39"/>
      <c r="ABN8" s="39"/>
      <c r="ABO8" s="39"/>
      <c r="ABP8" s="39"/>
      <c r="ABQ8" s="39"/>
      <c r="ABR8" s="39"/>
      <c r="ABS8" s="39"/>
      <c r="ABT8" s="39"/>
      <c r="ABU8" s="39"/>
      <c r="ABV8" s="39"/>
      <c r="ABW8" s="39"/>
      <c r="ABX8" s="39"/>
      <c r="ABY8" s="39"/>
      <c r="ABZ8" s="39"/>
      <c r="ACA8" s="39"/>
      <c r="ACB8" s="39"/>
      <c r="ACC8" s="39"/>
      <c r="ACD8" s="39"/>
      <c r="ACE8" s="39"/>
      <c r="ACF8" s="39"/>
      <c r="ACG8" s="39"/>
      <c r="ACH8" s="39"/>
      <c r="ACI8" s="39"/>
      <c r="ACJ8" s="39"/>
      <c r="ACK8" s="39"/>
      <c r="ACL8" s="39"/>
      <c r="ACM8" s="39"/>
      <c r="ACN8" s="39"/>
      <c r="ACO8" s="39"/>
      <c r="ACP8" s="39"/>
      <c r="ACQ8" s="39"/>
      <c r="ACR8" s="39"/>
      <c r="ACS8" s="39"/>
      <c r="ACT8" s="39"/>
      <c r="ACU8" s="39"/>
      <c r="ACV8" s="39"/>
      <c r="ACW8" s="39"/>
      <c r="ACX8" s="39"/>
      <c r="ACY8" s="39"/>
      <c r="ACZ8" s="39"/>
      <c r="ADA8" s="39"/>
      <c r="ADB8" s="39"/>
      <c r="ADC8" s="39"/>
      <c r="ADD8" s="39"/>
      <c r="ADE8" s="39"/>
      <c r="ADF8" s="39"/>
      <c r="ADG8" s="39"/>
      <c r="ADH8" s="39"/>
      <c r="ADI8" s="39"/>
      <c r="ADJ8" s="39"/>
      <c r="ADK8" s="39"/>
      <c r="ADL8" s="39"/>
      <c r="ADM8" s="39"/>
      <c r="ADN8" s="39"/>
      <c r="ADO8" s="39"/>
      <c r="ADP8" s="39"/>
      <c r="ADQ8" s="39"/>
      <c r="ADR8" s="39"/>
      <c r="ADS8" s="39"/>
      <c r="ADT8" s="39"/>
      <c r="ADU8" s="39"/>
      <c r="ADV8" s="39"/>
      <c r="ADW8" s="39"/>
      <c r="ADX8" s="39"/>
      <c r="ADY8" s="39"/>
      <c r="ADZ8" s="39"/>
      <c r="AEA8" s="39"/>
      <c r="AEB8" s="39"/>
      <c r="AEC8" s="39"/>
      <c r="AED8" s="39"/>
      <c r="AEE8" s="39"/>
      <c r="AEF8" s="39"/>
      <c r="AEG8" s="39"/>
      <c r="AEH8" s="39"/>
      <c r="AEI8" s="39"/>
      <c r="AEJ8" s="39"/>
      <c r="AEK8" s="39"/>
      <c r="AEL8" s="39"/>
      <c r="AEM8" s="39"/>
      <c r="AEN8" s="39"/>
      <c r="AEO8" s="39"/>
      <c r="AEP8" s="39"/>
      <c r="AEQ8" s="39"/>
      <c r="AER8" s="39"/>
      <c r="AES8" s="39"/>
      <c r="AET8" s="39"/>
      <c r="AEU8" s="39"/>
      <c r="AEV8" s="39"/>
      <c r="AEW8" s="39"/>
      <c r="AEX8" s="39"/>
      <c r="AEY8" s="39"/>
      <c r="AEZ8" s="39"/>
      <c r="AFA8" s="39"/>
      <c r="AFB8" s="39"/>
      <c r="AFC8" s="39"/>
      <c r="AFD8" s="39"/>
      <c r="AFE8" s="39"/>
      <c r="AFF8" s="39"/>
      <c r="AFG8" s="39"/>
      <c r="AFH8" s="39"/>
      <c r="AFI8" s="39"/>
      <c r="AFJ8" s="39"/>
      <c r="AFK8" s="39"/>
      <c r="AFL8" s="39"/>
      <c r="AFM8" s="39"/>
      <c r="AFN8" s="39"/>
      <c r="AFO8" s="39"/>
      <c r="AFP8" s="39"/>
      <c r="AFQ8" s="39"/>
      <c r="AFR8" s="39"/>
      <c r="AFS8" s="39"/>
      <c r="AFT8" s="39"/>
      <c r="AFU8" s="39"/>
      <c r="AFV8" s="39"/>
      <c r="AFW8" s="39"/>
      <c r="AFX8" s="39"/>
    </row>
    <row r="9" spans="1:857" s="6" customFormat="1" ht="252.75" customHeight="1" thickTop="1" thickBot="1" x14ac:dyDescent="0.3">
      <c r="A9" s="157" t="s">
        <v>622</v>
      </c>
      <c r="B9" s="158" t="s">
        <v>452</v>
      </c>
      <c r="C9" s="148" t="s">
        <v>428</v>
      </c>
      <c r="D9" s="584" t="s">
        <v>432</v>
      </c>
      <c r="E9" s="507"/>
      <c r="F9" s="508"/>
      <c r="G9" s="509"/>
      <c r="H9" s="510"/>
      <c r="I9" s="511"/>
      <c r="J9" s="512"/>
      <c r="K9" s="513"/>
      <c r="L9" s="514"/>
      <c r="M9" s="515"/>
      <c r="N9" s="516"/>
      <c r="O9" s="517"/>
      <c r="P9" s="516"/>
      <c r="Q9" s="518"/>
      <c r="R9" s="519"/>
      <c r="S9" s="520"/>
      <c r="T9" s="521"/>
      <c r="U9" s="522"/>
      <c r="V9" s="523"/>
      <c r="W9" s="524"/>
      <c r="X9" s="525"/>
      <c r="Y9" s="502"/>
      <c r="Z9" s="526"/>
      <c r="AA9" s="527"/>
      <c r="AB9" s="528"/>
      <c r="AC9" s="501"/>
      <c r="AD9" s="501"/>
      <c r="AE9" s="529"/>
      <c r="AF9" s="528"/>
      <c r="AG9" s="500"/>
      <c r="AH9" s="608"/>
      <c r="AI9" s="493"/>
      <c r="AJ9" s="494"/>
      <c r="AK9" s="494"/>
      <c r="AL9" s="494"/>
      <c r="AM9" s="494"/>
      <c r="AN9" s="494"/>
      <c r="AO9" s="494"/>
      <c r="AP9" s="494"/>
      <c r="AQ9" s="494"/>
      <c r="AR9" s="495"/>
      <c r="AS9" s="493"/>
      <c r="AT9" s="494"/>
      <c r="AU9" s="494"/>
      <c r="AV9" s="494"/>
      <c r="AW9" s="493"/>
      <c r="AX9" s="496"/>
      <c r="AY9" s="497"/>
      <c r="AZ9" s="497"/>
      <c r="BA9" s="497"/>
      <c r="BB9" s="498"/>
      <c r="BC9" s="495"/>
      <c r="BD9" s="499"/>
      <c r="BE9" s="500"/>
      <c r="BF9" s="501"/>
      <c r="BG9" s="501"/>
      <c r="BH9" s="502"/>
      <c r="BI9" s="503"/>
      <c r="BJ9" s="504"/>
      <c r="BK9" s="505"/>
      <c r="BL9" s="506"/>
      <c r="BM9" s="504"/>
      <c r="BN9" s="505"/>
      <c r="BO9" s="238"/>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c r="JW9" s="39"/>
      <c r="JX9" s="39"/>
      <c r="JY9" s="39"/>
      <c r="JZ9" s="39"/>
      <c r="KA9" s="39"/>
      <c r="KB9" s="39"/>
      <c r="KC9" s="39"/>
      <c r="KD9" s="39"/>
      <c r="KE9" s="39"/>
      <c r="KF9" s="39"/>
      <c r="KG9" s="39"/>
      <c r="KH9" s="39"/>
      <c r="KI9" s="39"/>
      <c r="KJ9" s="39"/>
      <c r="KK9" s="39"/>
      <c r="KL9" s="39"/>
      <c r="KM9" s="39"/>
      <c r="KN9" s="39"/>
      <c r="KO9" s="39"/>
      <c r="KP9" s="39"/>
      <c r="KQ9" s="39"/>
      <c r="KR9" s="39"/>
      <c r="KS9" s="39"/>
      <c r="KT9" s="39"/>
      <c r="KU9" s="39"/>
      <c r="KV9" s="39"/>
      <c r="KW9" s="39"/>
      <c r="KX9" s="39"/>
      <c r="KY9" s="39"/>
      <c r="KZ9" s="39"/>
      <c r="LA9" s="39"/>
      <c r="LB9" s="39"/>
      <c r="LC9" s="39"/>
      <c r="LD9" s="39"/>
      <c r="LE9" s="39"/>
      <c r="LF9" s="39"/>
      <c r="LG9" s="39"/>
      <c r="LH9" s="39"/>
      <c r="LI9" s="39"/>
      <c r="LJ9" s="39"/>
      <c r="LK9" s="39"/>
      <c r="LL9" s="39"/>
      <c r="LM9" s="39"/>
      <c r="LN9" s="39"/>
      <c r="LO9" s="39"/>
      <c r="LP9" s="39"/>
      <c r="LQ9" s="39"/>
      <c r="LR9" s="39"/>
      <c r="LS9" s="39"/>
      <c r="LT9" s="39"/>
      <c r="LU9" s="39"/>
      <c r="LV9" s="39"/>
      <c r="LW9" s="39"/>
      <c r="LX9" s="39"/>
      <c r="LY9" s="39"/>
      <c r="LZ9" s="39"/>
      <c r="MA9" s="39"/>
      <c r="MB9" s="39"/>
      <c r="MC9" s="39"/>
      <c r="MD9" s="39"/>
      <c r="ME9" s="39"/>
      <c r="MF9" s="39"/>
      <c r="MG9" s="39"/>
      <c r="MH9" s="39"/>
      <c r="MI9" s="39"/>
      <c r="MJ9" s="39"/>
      <c r="MK9" s="39"/>
      <c r="ML9" s="39"/>
      <c r="MM9" s="39"/>
      <c r="MN9" s="39"/>
      <c r="MO9" s="39"/>
      <c r="MP9" s="39"/>
      <c r="MQ9" s="39"/>
      <c r="MR9" s="39"/>
      <c r="MS9" s="39"/>
      <c r="MT9" s="39"/>
      <c r="MU9" s="39"/>
      <c r="MV9" s="39"/>
      <c r="MW9" s="39"/>
      <c r="MX9" s="39"/>
      <c r="MY9" s="39"/>
      <c r="MZ9" s="39"/>
      <c r="NA9" s="39"/>
      <c r="NB9" s="39"/>
      <c r="NC9" s="39"/>
      <c r="ND9" s="39"/>
      <c r="NE9" s="39"/>
      <c r="NF9" s="39"/>
      <c r="NG9" s="39"/>
      <c r="NH9" s="39"/>
      <c r="NI9" s="39"/>
      <c r="NJ9" s="39"/>
      <c r="NK9" s="39"/>
      <c r="NL9" s="39"/>
      <c r="NM9" s="39"/>
      <c r="NN9" s="39"/>
      <c r="NO9" s="39"/>
      <c r="NP9" s="39"/>
      <c r="NQ9" s="39"/>
      <c r="NR9" s="39"/>
      <c r="NS9" s="39"/>
      <c r="NT9" s="39"/>
      <c r="NU9" s="39"/>
      <c r="NV9" s="39"/>
      <c r="NW9" s="39"/>
      <c r="NX9" s="39"/>
      <c r="NY9" s="39"/>
      <c r="NZ9" s="39"/>
      <c r="OA9" s="39"/>
      <c r="OB9" s="39"/>
      <c r="OC9" s="39"/>
      <c r="OD9" s="39"/>
      <c r="OE9" s="39"/>
      <c r="OF9" s="39"/>
      <c r="OG9" s="39"/>
      <c r="OH9" s="39"/>
      <c r="OI9" s="39"/>
      <c r="OJ9" s="39"/>
      <c r="OK9" s="39"/>
      <c r="OL9" s="39"/>
      <c r="OM9" s="39"/>
      <c r="ON9" s="39"/>
      <c r="OO9" s="39"/>
      <c r="OP9" s="39"/>
      <c r="OQ9" s="39"/>
      <c r="OR9" s="39"/>
      <c r="OS9" s="39"/>
      <c r="OT9" s="39"/>
      <c r="OU9" s="39"/>
      <c r="OV9" s="39"/>
      <c r="OW9" s="39"/>
      <c r="OX9" s="39"/>
      <c r="OY9" s="39"/>
      <c r="OZ9" s="39"/>
      <c r="PA9" s="39"/>
      <c r="PB9" s="39"/>
      <c r="PC9" s="39"/>
      <c r="PD9" s="39"/>
      <c r="PE9" s="39"/>
      <c r="PF9" s="39"/>
      <c r="PG9" s="39"/>
      <c r="PH9" s="39"/>
      <c r="PI9" s="39"/>
      <c r="PJ9" s="39"/>
      <c r="PK9" s="39"/>
      <c r="PL9" s="39"/>
      <c r="PM9" s="39"/>
      <c r="PN9" s="39"/>
      <c r="PO9" s="39"/>
      <c r="PP9" s="39"/>
      <c r="PQ9" s="39"/>
      <c r="PR9" s="39"/>
      <c r="PS9" s="39"/>
      <c r="PT9" s="39"/>
      <c r="PU9" s="39"/>
      <c r="PV9" s="39"/>
      <c r="PW9" s="39"/>
      <c r="PX9" s="39"/>
      <c r="PY9" s="39"/>
      <c r="PZ9" s="39"/>
      <c r="QA9" s="39"/>
      <c r="QB9" s="39"/>
      <c r="QC9" s="39"/>
      <c r="QD9" s="39"/>
      <c r="QE9" s="39"/>
      <c r="QF9" s="39"/>
      <c r="QG9" s="39"/>
      <c r="QH9" s="39"/>
      <c r="QI9" s="39"/>
      <c r="QJ9" s="39"/>
      <c r="QK9" s="39"/>
      <c r="QL9" s="39"/>
      <c r="QM9" s="39"/>
      <c r="QN9" s="39"/>
      <c r="QO9" s="39"/>
      <c r="QP9" s="39"/>
      <c r="QQ9" s="39"/>
      <c r="QR9" s="39"/>
      <c r="QS9" s="39"/>
      <c r="QT9" s="39"/>
      <c r="QU9" s="39"/>
      <c r="QV9" s="39"/>
      <c r="QW9" s="39"/>
      <c r="QX9" s="39"/>
      <c r="QY9" s="39"/>
      <c r="QZ9" s="39"/>
      <c r="RA9" s="39"/>
      <c r="RB9" s="39"/>
      <c r="RC9" s="39"/>
      <c r="RD9" s="39"/>
      <c r="RE9" s="39"/>
      <c r="RF9" s="39"/>
      <c r="RG9" s="39"/>
      <c r="RH9" s="39"/>
      <c r="RI9" s="39"/>
      <c r="RJ9" s="39"/>
      <c r="RK9" s="39"/>
      <c r="RL9" s="39"/>
      <c r="RM9" s="39"/>
      <c r="RN9" s="39"/>
      <c r="RO9" s="39"/>
      <c r="RP9" s="39"/>
      <c r="RQ9" s="39"/>
      <c r="RR9" s="39"/>
      <c r="RS9" s="39"/>
      <c r="RT9" s="39"/>
      <c r="RU9" s="39"/>
      <c r="RV9" s="39"/>
      <c r="RW9" s="39"/>
      <c r="RX9" s="39"/>
      <c r="RY9" s="39"/>
      <c r="RZ9" s="39"/>
      <c r="SA9" s="39"/>
      <c r="SB9" s="39"/>
      <c r="SC9" s="39"/>
      <c r="SD9" s="39"/>
      <c r="SE9" s="39"/>
      <c r="SF9" s="39"/>
      <c r="SG9" s="39"/>
      <c r="SH9" s="39"/>
      <c r="SI9" s="39"/>
      <c r="SJ9" s="39"/>
      <c r="SK9" s="39"/>
      <c r="SL9" s="39"/>
      <c r="SM9" s="39"/>
      <c r="SN9" s="39"/>
      <c r="SO9" s="39"/>
      <c r="SP9" s="39"/>
      <c r="SQ9" s="39"/>
      <c r="SR9" s="39"/>
      <c r="SS9" s="39"/>
      <c r="ST9" s="39"/>
      <c r="SU9" s="39"/>
      <c r="SV9" s="39"/>
      <c r="SW9" s="39"/>
      <c r="SX9" s="39"/>
      <c r="SY9" s="39"/>
      <c r="SZ9" s="39"/>
      <c r="TA9" s="39"/>
      <c r="TB9" s="39"/>
      <c r="TC9" s="39"/>
      <c r="TD9" s="39"/>
      <c r="TE9" s="39"/>
      <c r="TF9" s="39"/>
      <c r="TG9" s="39"/>
      <c r="TH9" s="39"/>
      <c r="TI9" s="39"/>
      <c r="TJ9" s="39"/>
      <c r="TK9" s="39"/>
      <c r="TL9" s="39"/>
      <c r="TM9" s="39"/>
      <c r="TN9" s="39"/>
      <c r="TO9" s="39"/>
      <c r="TP9" s="39"/>
      <c r="TQ9" s="39"/>
      <c r="TR9" s="39"/>
      <c r="TS9" s="39"/>
      <c r="TT9" s="39"/>
      <c r="TU9" s="39"/>
      <c r="TV9" s="39"/>
      <c r="TW9" s="39"/>
      <c r="TX9" s="39"/>
      <c r="TY9" s="39"/>
      <c r="TZ9" s="39"/>
      <c r="UA9" s="39"/>
      <c r="UB9" s="39"/>
      <c r="UC9" s="39"/>
      <c r="UD9" s="39"/>
      <c r="UE9" s="39"/>
      <c r="UF9" s="39"/>
      <c r="UG9" s="39"/>
      <c r="UH9" s="39"/>
      <c r="UI9" s="39"/>
      <c r="UJ9" s="39"/>
      <c r="UK9" s="39"/>
      <c r="UL9" s="39"/>
      <c r="UM9" s="39"/>
      <c r="UN9" s="39"/>
      <c r="UO9" s="39"/>
      <c r="UP9" s="39"/>
      <c r="UQ9" s="39"/>
      <c r="UR9" s="39"/>
      <c r="US9" s="39"/>
      <c r="UT9" s="39"/>
      <c r="UU9" s="39"/>
      <c r="UV9" s="39"/>
      <c r="UW9" s="39"/>
      <c r="UX9" s="39"/>
      <c r="UY9" s="39"/>
      <c r="UZ9" s="39"/>
      <c r="VA9" s="39"/>
      <c r="VB9" s="39"/>
      <c r="VC9" s="39"/>
      <c r="VD9" s="39"/>
      <c r="VE9" s="39"/>
      <c r="VF9" s="39"/>
      <c r="VG9" s="39"/>
      <c r="VH9" s="39"/>
      <c r="VI9" s="39"/>
      <c r="VJ9" s="39"/>
      <c r="VK9" s="39"/>
      <c r="VL9" s="39"/>
      <c r="VM9" s="39"/>
      <c r="VN9" s="39"/>
      <c r="VO9" s="39"/>
      <c r="VP9" s="39"/>
      <c r="VQ9" s="39"/>
      <c r="VR9" s="39"/>
      <c r="VS9" s="39"/>
      <c r="VT9" s="39"/>
      <c r="VU9" s="39"/>
      <c r="VV9" s="39"/>
      <c r="VW9" s="39"/>
      <c r="VX9" s="39"/>
      <c r="VY9" s="39"/>
      <c r="VZ9" s="39"/>
      <c r="WA9" s="39"/>
      <c r="WB9" s="39"/>
      <c r="WC9" s="39"/>
      <c r="WD9" s="39"/>
      <c r="WE9" s="39"/>
      <c r="WF9" s="39"/>
      <c r="WG9" s="39"/>
      <c r="WH9" s="39"/>
      <c r="WI9" s="39"/>
      <c r="WJ9" s="39"/>
      <c r="WK9" s="39"/>
      <c r="WL9" s="39"/>
      <c r="WM9" s="39"/>
      <c r="WN9" s="39"/>
      <c r="WO9" s="39"/>
      <c r="WP9" s="39"/>
      <c r="WQ9" s="39"/>
      <c r="WR9" s="39"/>
      <c r="WS9" s="39"/>
      <c r="WT9" s="39"/>
      <c r="WU9" s="39"/>
      <c r="WV9" s="39"/>
      <c r="WW9" s="39"/>
      <c r="WX9" s="39"/>
      <c r="WY9" s="39"/>
      <c r="WZ9" s="39"/>
      <c r="XA9" s="39"/>
      <c r="XB9" s="39"/>
      <c r="XC9" s="39"/>
      <c r="XD9" s="39"/>
      <c r="XE9" s="39"/>
      <c r="XF9" s="39"/>
      <c r="XG9" s="39"/>
      <c r="XH9" s="39"/>
      <c r="XI9" s="39"/>
      <c r="XJ9" s="39"/>
      <c r="XK9" s="39"/>
      <c r="XL9" s="39"/>
      <c r="XM9" s="39"/>
      <c r="XN9" s="39"/>
      <c r="XO9" s="39"/>
      <c r="XP9" s="39"/>
      <c r="XQ9" s="39"/>
      <c r="XR9" s="39"/>
      <c r="XS9" s="39"/>
      <c r="XT9" s="39"/>
      <c r="XU9" s="39"/>
      <c r="XV9" s="39"/>
      <c r="XW9" s="39"/>
      <c r="XX9" s="39"/>
      <c r="XY9" s="39"/>
      <c r="XZ9" s="39"/>
      <c r="YA9" s="39"/>
      <c r="YB9" s="39"/>
      <c r="YC9" s="39"/>
      <c r="YD9" s="39"/>
      <c r="YE9" s="39"/>
      <c r="YF9" s="39"/>
      <c r="YG9" s="39"/>
      <c r="YH9" s="39"/>
      <c r="YI9" s="39"/>
      <c r="YJ9" s="39"/>
      <c r="YK9" s="39"/>
      <c r="YL9" s="39"/>
      <c r="YM9" s="39"/>
      <c r="YN9" s="39"/>
      <c r="YO9" s="39"/>
      <c r="YP9" s="39"/>
      <c r="YQ9" s="39"/>
      <c r="YR9" s="39"/>
      <c r="YS9" s="39"/>
      <c r="YT9" s="39"/>
      <c r="YU9" s="39"/>
      <c r="YV9" s="39"/>
      <c r="YW9" s="39"/>
      <c r="YX9" s="39"/>
      <c r="YY9" s="39"/>
      <c r="YZ9" s="39"/>
      <c r="ZA9" s="39"/>
      <c r="ZB9" s="39"/>
      <c r="ZC9" s="39"/>
      <c r="ZD9" s="39"/>
      <c r="ZE9" s="39"/>
      <c r="ZF9" s="39"/>
      <c r="ZG9" s="39"/>
      <c r="ZH9" s="39"/>
      <c r="ZI9" s="39"/>
      <c r="ZJ9" s="39"/>
      <c r="ZK9" s="39"/>
      <c r="ZL9" s="39"/>
      <c r="ZM9" s="39"/>
      <c r="ZN9" s="39"/>
      <c r="ZO9" s="39"/>
      <c r="ZP9" s="39"/>
      <c r="ZQ9" s="39"/>
      <c r="ZR9" s="39"/>
      <c r="ZS9" s="39"/>
      <c r="ZT9" s="39"/>
      <c r="ZU9" s="39"/>
      <c r="ZV9" s="39"/>
      <c r="ZW9" s="39"/>
      <c r="ZX9" s="39"/>
      <c r="ZY9" s="39"/>
      <c r="ZZ9" s="39"/>
      <c r="AAA9" s="39"/>
      <c r="AAB9" s="39"/>
      <c r="AAC9" s="39"/>
      <c r="AAD9" s="39"/>
      <c r="AAE9" s="39"/>
      <c r="AAF9" s="39"/>
      <c r="AAG9" s="39"/>
      <c r="AAH9" s="39"/>
      <c r="AAI9" s="39"/>
      <c r="AAJ9" s="39"/>
      <c r="AAK9" s="39"/>
      <c r="AAL9" s="39"/>
      <c r="AAM9" s="39"/>
      <c r="AAN9" s="39"/>
      <c r="AAO9" s="39"/>
      <c r="AAP9" s="39"/>
      <c r="AAQ9" s="39"/>
      <c r="AAR9" s="39"/>
      <c r="AAS9" s="39"/>
      <c r="AAT9" s="39"/>
      <c r="AAU9" s="39"/>
      <c r="AAV9" s="39"/>
      <c r="AAW9" s="39"/>
      <c r="AAX9" s="39"/>
      <c r="AAY9" s="39"/>
      <c r="AAZ9" s="39"/>
      <c r="ABA9" s="39"/>
      <c r="ABB9" s="39"/>
      <c r="ABC9" s="39"/>
      <c r="ABD9" s="39"/>
      <c r="ABE9" s="39"/>
      <c r="ABF9" s="39"/>
      <c r="ABG9" s="39"/>
      <c r="ABH9" s="39"/>
      <c r="ABI9" s="39"/>
      <c r="ABJ9" s="39"/>
      <c r="ABK9" s="39"/>
      <c r="ABL9" s="39"/>
      <c r="ABM9" s="39"/>
      <c r="ABN9" s="39"/>
      <c r="ABO9" s="39"/>
      <c r="ABP9" s="39"/>
      <c r="ABQ9" s="39"/>
      <c r="ABR9" s="39"/>
      <c r="ABS9" s="39"/>
      <c r="ABT9" s="39"/>
      <c r="ABU9" s="39"/>
      <c r="ABV9" s="39"/>
      <c r="ABW9" s="39"/>
      <c r="ABX9" s="39"/>
      <c r="ABY9" s="39"/>
      <c r="ABZ9" s="39"/>
      <c r="ACA9" s="39"/>
      <c r="ACB9" s="39"/>
      <c r="ACC9" s="39"/>
      <c r="ACD9" s="39"/>
      <c r="ACE9" s="39"/>
      <c r="ACF9" s="39"/>
      <c r="ACG9" s="39"/>
      <c r="ACH9" s="39"/>
      <c r="ACI9" s="39"/>
      <c r="ACJ9" s="39"/>
      <c r="ACK9" s="39"/>
      <c r="ACL9" s="39"/>
      <c r="ACM9" s="39"/>
      <c r="ACN9" s="39"/>
      <c r="ACO9" s="39"/>
      <c r="ACP9" s="39"/>
      <c r="ACQ9" s="39"/>
      <c r="ACR9" s="39"/>
      <c r="ACS9" s="39"/>
      <c r="ACT9" s="39"/>
      <c r="ACU9" s="39"/>
      <c r="ACV9" s="39"/>
      <c r="ACW9" s="39"/>
      <c r="ACX9" s="39"/>
      <c r="ACY9" s="39"/>
      <c r="ACZ9" s="39"/>
      <c r="ADA9" s="39"/>
      <c r="ADB9" s="39"/>
      <c r="ADC9" s="39"/>
      <c r="ADD9" s="39"/>
      <c r="ADE9" s="39"/>
      <c r="ADF9" s="39"/>
      <c r="ADG9" s="39"/>
      <c r="ADH9" s="39"/>
      <c r="ADI9" s="39"/>
      <c r="ADJ9" s="39"/>
      <c r="ADK9" s="39"/>
      <c r="ADL9" s="39"/>
      <c r="ADM9" s="39"/>
      <c r="ADN9" s="39"/>
      <c r="ADO9" s="39"/>
      <c r="ADP9" s="39"/>
      <c r="ADQ9" s="39"/>
      <c r="ADR9" s="39"/>
      <c r="ADS9" s="39"/>
      <c r="ADT9" s="39"/>
      <c r="ADU9" s="39"/>
      <c r="ADV9" s="39"/>
      <c r="ADW9" s="39"/>
      <c r="ADX9" s="39"/>
      <c r="ADY9" s="39"/>
      <c r="ADZ9" s="39"/>
      <c r="AEA9" s="39"/>
      <c r="AEB9" s="39"/>
      <c r="AEC9" s="39"/>
      <c r="AED9" s="39"/>
      <c r="AEE9" s="39"/>
      <c r="AEF9" s="39"/>
      <c r="AEG9" s="39"/>
      <c r="AEH9" s="39"/>
      <c r="AEI9" s="39"/>
      <c r="AEJ9" s="39"/>
      <c r="AEK9" s="39"/>
      <c r="AEL9" s="39"/>
      <c r="AEM9" s="39"/>
      <c r="AEN9" s="39"/>
      <c r="AEO9" s="39"/>
      <c r="AEP9" s="39"/>
      <c r="AEQ9" s="39"/>
      <c r="AER9" s="39"/>
      <c r="AES9" s="39"/>
      <c r="AET9" s="39"/>
      <c r="AEU9" s="39"/>
      <c r="AEV9" s="39"/>
      <c r="AEW9" s="39"/>
      <c r="AEX9" s="39"/>
      <c r="AEY9" s="39"/>
      <c r="AEZ9" s="39"/>
      <c r="AFA9" s="39"/>
      <c r="AFB9" s="39"/>
      <c r="AFC9" s="39"/>
      <c r="AFD9" s="39"/>
      <c r="AFE9" s="39"/>
      <c r="AFF9" s="39"/>
      <c r="AFG9" s="39"/>
      <c r="AFH9" s="39"/>
      <c r="AFI9" s="39"/>
      <c r="AFJ9" s="39"/>
      <c r="AFK9" s="39"/>
      <c r="AFL9" s="39"/>
      <c r="AFM9" s="39"/>
      <c r="AFN9" s="39"/>
      <c r="AFO9" s="39"/>
      <c r="AFP9" s="39"/>
      <c r="AFQ9" s="39"/>
      <c r="AFR9" s="39"/>
      <c r="AFS9" s="39"/>
      <c r="AFT9" s="39"/>
      <c r="AFU9" s="39"/>
      <c r="AFV9" s="39"/>
      <c r="AFW9" s="39"/>
      <c r="AFX9" s="39"/>
    </row>
    <row r="10" spans="1:857" s="55" customFormat="1" ht="136.5" customHeight="1" thickTop="1" x14ac:dyDescent="0.25">
      <c r="A10" s="645" t="s">
        <v>623</v>
      </c>
      <c r="B10" s="724" t="s">
        <v>453</v>
      </c>
      <c r="C10" s="706" t="s">
        <v>427</v>
      </c>
      <c r="D10" s="704" t="s">
        <v>28</v>
      </c>
      <c r="E10" s="702" t="s">
        <v>243</v>
      </c>
      <c r="F10" s="700" t="s">
        <v>315</v>
      </c>
      <c r="G10" s="700" t="s">
        <v>247</v>
      </c>
      <c r="H10" s="722" t="s">
        <v>559</v>
      </c>
      <c r="I10" s="728" t="s">
        <v>563</v>
      </c>
      <c r="J10" s="531">
        <v>36480</v>
      </c>
      <c r="K10" s="726" t="s">
        <v>420</v>
      </c>
      <c r="L10" s="730">
        <v>0.40500000000000003</v>
      </c>
      <c r="M10" s="698">
        <f>L10*J10</f>
        <v>14774.400000000001</v>
      </c>
      <c r="N10" s="716">
        <v>3997</v>
      </c>
      <c r="O10" s="718">
        <v>12074</v>
      </c>
      <c r="P10" s="720">
        <f t="shared" ref="P10" si="4">O10-N10</f>
        <v>8077</v>
      </c>
      <c r="Q10" s="700" t="s">
        <v>320</v>
      </c>
      <c r="R10" s="700" t="s">
        <v>250</v>
      </c>
      <c r="S10" s="712">
        <f>63031/J10</f>
        <v>1.7278234649122808</v>
      </c>
      <c r="T10" s="714">
        <f>(859-128)/J10</f>
        <v>2.0038377192982456E-2</v>
      </c>
      <c r="U10" s="758" t="s">
        <v>444</v>
      </c>
      <c r="V10" s="760" t="s">
        <v>124</v>
      </c>
      <c r="W10" s="762" t="s">
        <v>440</v>
      </c>
      <c r="X10" s="708" t="s">
        <v>399</v>
      </c>
      <c r="Y10" s="532"/>
      <c r="Z10" s="533" t="s">
        <v>252</v>
      </c>
      <c r="AA10" s="534" t="s">
        <v>483</v>
      </c>
      <c r="AB10" s="535" t="s">
        <v>384</v>
      </c>
      <c r="AC10" s="536" t="s">
        <v>385</v>
      </c>
      <c r="AD10" s="536" t="s">
        <v>386</v>
      </c>
      <c r="AE10" s="537" t="s">
        <v>388</v>
      </c>
      <c r="AF10" s="535" t="s">
        <v>253</v>
      </c>
      <c r="AG10" s="538" t="s">
        <v>592</v>
      </c>
      <c r="AH10" s="608"/>
      <c r="AI10" s="539" t="s">
        <v>242</v>
      </c>
      <c r="AJ10" s="540" t="s">
        <v>243</v>
      </c>
      <c r="AK10" s="540" t="s">
        <v>244</v>
      </c>
      <c r="AL10" s="540" t="s">
        <v>245</v>
      </c>
      <c r="AM10" s="540" t="s">
        <v>246</v>
      </c>
      <c r="AN10" s="540" t="s">
        <v>247</v>
      </c>
      <c r="AO10" s="540" t="s">
        <v>248</v>
      </c>
      <c r="AP10" s="540" t="s">
        <v>249</v>
      </c>
      <c r="AQ10" s="540" t="s">
        <v>250</v>
      </c>
      <c r="AR10" s="541" t="s">
        <v>251</v>
      </c>
      <c r="AS10" s="539" t="s">
        <v>210</v>
      </c>
      <c r="AT10" s="540" t="s">
        <v>124</v>
      </c>
      <c r="AU10" s="540" t="s">
        <v>240</v>
      </c>
      <c r="AV10" s="540" t="s">
        <v>478</v>
      </c>
      <c r="AW10" s="539" t="s">
        <v>428</v>
      </c>
      <c r="AX10" s="542"/>
      <c r="AY10" s="543"/>
      <c r="AZ10" s="544">
        <v>0.13</v>
      </c>
      <c r="BA10" s="544">
        <v>0.87</v>
      </c>
      <c r="BB10" s="545"/>
      <c r="BC10" s="541" t="s">
        <v>252</v>
      </c>
      <c r="BD10" s="710" t="s">
        <v>482</v>
      </c>
      <c r="BE10" s="538" t="s">
        <v>384</v>
      </c>
      <c r="BF10" s="536" t="s">
        <v>385</v>
      </c>
      <c r="BG10" s="536" t="s">
        <v>386</v>
      </c>
      <c r="BH10" s="546" t="s">
        <v>388</v>
      </c>
      <c r="BI10" s="547" t="s">
        <v>253</v>
      </c>
      <c r="BJ10" s="734" t="s">
        <v>613</v>
      </c>
      <c r="BK10" s="541" t="s">
        <v>428</v>
      </c>
      <c r="BL10" s="547" t="s">
        <v>479</v>
      </c>
      <c r="BM10" s="540" t="s">
        <v>480</v>
      </c>
      <c r="BN10" s="736" t="s">
        <v>481</v>
      </c>
      <c r="BO10" s="238"/>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c r="IS10" s="39"/>
      <c r="IT10" s="39"/>
      <c r="IU10" s="39"/>
      <c r="IV10" s="39"/>
      <c r="IW10" s="39"/>
      <c r="IX10" s="39"/>
      <c r="IY10" s="39"/>
      <c r="IZ10" s="39"/>
      <c r="JA10" s="39"/>
      <c r="JB10" s="39"/>
      <c r="JC10" s="39"/>
      <c r="JD10" s="39"/>
      <c r="JE10" s="39"/>
      <c r="JF10" s="39"/>
      <c r="JG10" s="39"/>
      <c r="JH10" s="39"/>
      <c r="JI10" s="39"/>
      <c r="JJ10" s="39"/>
      <c r="JK10" s="39"/>
      <c r="JL10" s="39"/>
      <c r="JM10" s="39"/>
      <c r="JN10" s="39"/>
      <c r="JO10" s="39"/>
      <c r="JP10" s="39"/>
      <c r="JQ10" s="39"/>
      <c r="JR10" s="39"/>
      <c r="JS10" s="39"/>
      <c r="JT10" s="39"/>
      <c r="JU10" s="39"/>
      <c r="JV10" s="39"/>
      <c r="JW10" s="39"/>
      <c r="JX10" s="39"/>
      <c r="JY10" s="39"/>
      <c r="JZ10" s="39"/>
      <c r="KA10" s="39"/>
      <c r="KB10" s="39"/>
      <c r="KC10" s="39"/>
      <c r="KD10" s="39"/>
      <c r="KE10" s="39"/>
      <c r="KF10" s="39"/>
      <c r="KG10" s="39"/>
      <c r="KH10" s="39"/>
      <c r="KI10" s="39"/>
      <c r="KJ10" s="39"/>
      <c r="KK10" s="39"/>
      <c r="KL10" s="39"/>
      <c r="KM10" s="39"/>
      <c r="KN10" s="39"/>
      <c r="KO10" s="39"/>
      <c r="KP10" s="39"/>
      <c r="KQ10" s="39"/>
      <c r="KR10" s="39"/>
      <c r="KS10" s="39"/>
      <c r="KT10" s="39"/>
      <c r="KU10" s="39"/>
      <c r="KV10" s="39"/>
      <c r="KW10" s="39"/>
      <c r="KX10" s="39"/>
      <c r="KY10" s="39"/>
      <c r="KZ10" s="39"/>
      <c r="LA10" s="39"/>
      <c r="LB10" s="39"/>
      <c r="LC10" s="39"/>
      <c r="LD10" s="39"/>
      <c r="LE10" s="39"/>
      <c r="LF10" s="39"/>
      <c r="LG10" s="39"/>
      <c r="LH10" s="39"/>
      <c r="LI10" s="39"/>
      <c r="LJ10" s="39"/>
      <c r="LK10" s="39"/>
      <c r="LL10" s="39"/>
      <c r="LM10" s="39"/>
      <c r="LN10" s="39"/>
      <c r="LO10" s="39"/>
      <c r="LP10" s="39"/>
      <c r="LQ10" s="39"/>
      <c r="LR10" s="39"/>
      <c r="LS10" s="39"/>
      <c r="LT10" s="39"/>
      <c r="LU10" s="39"/>
      <c r="LV10" s="39"/>
      <c r="LW10" s="39"/>
      <c r="LX10" s="39"/>
      <c r="LY10" s="39"/>
      <c r="LZ10" s="39"/>
      <c r="MA10" s="39"/>
      <c r="MB10" s="39"/>
      <c r="MC10" s="39"/>
      <c r="MD10" s="39"/>
      <c r="ME10" s="39"/>
      <c r="MF10" s="39"/>
      <c r="MG10" s="39"/>
      <c r="MH10" s="39"/>
      <c r="MI10" s="39"/>
      <c r="MJ10" s="39"/>
      <c r="MK10" s="39"/>
      <c r="ML10" s="39"/>
      <c r="MM10" s="39"/>
      <c r="MN10" s="39"/>
      <c r="MO10" s="39"/>
      <c r="MP10" s="39"/>
      <c r="MQ10" s="39"/>
      <c r="MR10" s="39"/>
      <c r="MS10" s="39"/>
      <c r="MT10" s="39"/>
      <c r="MU10" s="39"/>
      <c r="MV10" s="39"/>
      <c r="MW10" s="39"/>
      <c r="MX10" s="39"/>
      <c r="MY10" s="39"/>
      <c r="MZ10" s="39"/>
      <c r="NA10" s="39"/>
      <c r="NB10" s="39"/>
      <c r="NC10" s="39"/>
      <c r="ND10" s="39"/>
      <c r="NE10" s="39"/>
      <c r="NF10" s="39"/>
      <c r="NG10" s="39"/>
      <c r="NH10" s="39"/>
      <c r="NI10" s="39"/>
      <c r="NJ10" s="39"/>
      <c r="NK10" s="39"/>
      <c r="NL10" s="39"/>
      <c r="NM10" s="39"/>
      <c r="NN10" s="39"/>
      <c r="NO10" s="39"/>
      <c r="NP10" s="39"/>
      <c r="NQ10" s="39"/>
      <c r="NR10" s="39"/>
      <c r="NS10" s="39"/>
      <c r="NT10" s="39"/>
      <c r="NU10" s="39"/>
      <c r="NV10" s="39"/>
      <c r="NW10" s="39"/>
      <c r="NX10" s="39"/>
      <c r="NY10" s="39"/>
      <c r="NZ10" s="39"/>
      <c r="OA10" s="39"/>
      <c r="OB10" s="39"/>
      <c r="OC10" s="39"/>
      <c r="OD10" s="39"/>
      <c r="OE10" s="39"/>
      <c r="OF10" s="39"/>
      <c r="OG10" s="39"/>
      <c r="OH10" s="39"/>
      <c r="OI10" s="39"/>
      <c r="OJ10" s="39"/>
      <c r="OK10" s="39"/>
      <c r="OL10" s="39"/>
      <c r="OM10" s="39"/>
      <c r="ON10" s="39"/>
      <c r="OO10" s="39"/>
      <c r="OP10" s="39"/>
      <c r="OQ10" s="39"/>
      <c r="OR10" s="39"/>
      <c r="OS10" s="39"/>
      <c r="OT10" s="39"/>
      <c r="OU10" s="39"/>
      <c r="OV10" s="39"/>
      <c r="OW10" s="39"/>
      <c r="OX10" s="39"/>
      <c r="OY10" s="39"/>
      <c r="OZ10" s="39"/>
      <c r="PA10" s="39"/>
      <c r="PB10" s="39"/>
      <c r="PC10" s="39"/>
      <c r="PD10" s="39"/>
      <c r="PE10" s="39"/>
      <c r="PF10" s="39"/>
      <c r="PG10" s="39"/>
      <c r="PH10" s="39"/>
      <c r="PI10" s="39"/>
      <c r="PJ10" s="39"/>
      <c r="PK10" s="39"/>
      <c r="PL10" s="39"/>
      <c r="PM10" s="39"/>
      <c r="PN10" s="39"/>
      <c r="PO10" s="39"/>
      <c r="PP10" s="39"/>
      <c r="PQ10" s="39"/>
      <c r="PR10" s="39"/>
      <c r="PS10" s="39"/>
      <c r="PT10" s="39"/>
      <c r="PU10" s="39"/>
      <c r="PV10" s="39"/>
      <c r="PW10" s="39"/>
      <c r="PX10" s="39"/>
      <c r="PY10" s="39"/>
      <c r="PZ10" s="39"/>
      <c r="QA10" s="39"/>
      <c r="QB10" s="39"/>
      <c r="QC10" s="39"/>
      <c r="QD10" s="39"/>
      <c r="QE10" s="39"/>
      <c r="QF10" s="39"/>
      <c r="QG10" s="39"/>
      <c r="QH10" s="39"/>
      <c r="QI10" s="39"/>
      <c r="QJ10" s="39"/>
      <c r="QK10" s="39"/>
      <c r="QL10" s="39"/>
      <c r="QM10" s="39"/>
      <c r="QN10" s="39"/>
      <c r="QO10" s="39"/>
      <c r="QP10" s="39"/>
      <c r="QQ10" s="39"/>
      <c r="QR10" s="39"/>
      <c r="QS10" s="39"/>
      <c r="QT10" s="39"/>
      <c r="QU10" s="39"/>
      <c r="QV10" s="39"/>
      <c r="QW10" s="39"/>
      <c r="QX10" s="39"/>
      <c r="QY10" s="39"/>
      <c r="QZ10" s="39"/>
      <c r="RA10" s="39"/>
      <c r="RB10" s="39"/>
      <c r="RC10" s="39"/>
      <c r="RD10" s="39"/>
      <c r="RE10" s="39"/>
      <c r="RF10" s="39"/>
      <c r="RG10" s="39"/>
      <c r="RH10" s="39"/>
      <c r="RI10" s="39"/>
      <c r="RJ10" s="39"/>
      <c r="RK10" s="39"/>
      <c r="RL10" s="39"/>
      <c r="RM10" s="39"/>
      <c r="RN10" s="39"/>
      <c r="RO10" s="39"/>
      <c r="RP10" s="39"/>
      <c r="RQ10" s="39"/>
      <c r="RR10" s="39"/>
      <c r="RS10" s="39"/>
      <c r="RT10" s="39"/>
      <c r="RU10" s="39"/>
      <c r="RV10" s="39"/>
      <c r="RW10" s="39"/>
      <c r="RX10" s="39"/>
      <c r="RY10" s="39"/>
      <c r="RZ10" s="39"/>
      <c r="SA10" s="39"/>
      <c r="SB10" s="39"/>
      <c r="SC10" s="39"/>
      <c r="SD10" s="39"/>
      <c r="SE10" s="39"/>
      <c r="SF10" s="39"/>
      <c r="SG10" s="39"/>
      <c r="SH10" s="39"/>
      <c r="SI10" s="39"/>
      <c r="SJ10" s="39"/>
      <c r="SK10" s="39"/>
      <c r="SL10" s="39"/>
      <c r="SM10" s="39"/>
      <c r="SN10" s="39"/>
      <c r="SO10" s="39"/>
      <c r="SP10" s="39"/>
      <c r="SQ10" s="39"/>
      <c r="SR10" s="39"/>
      <c r="SS10" s="39"/>
      <c r="ST10" s="39"/>
      <c r="SU10" s="39"/>
      <c r="SV10" s="39"/>
      <c r="SW10" s="39"/>
      <c r="SX10" s="39"/>
      <c r="SY10" s="39"/>
      <c r="SZ10" s="39"/>
      <c r="TA10" s="39"/>
      <c r="TB10" s="39"/>
      <c r="TC10" s="39"/>
      <c r="TD10" s="39"/>
      <c r="TE10" s="39"/>
      <c r="TF10" s="39"/>
      <c r="TG10" s="39"/>
      <c r="TH10" s="39"/>
      <c r="TI10" s="39"/>
      <c r="TJ10" s="39"/>
      <c r="TK10" s="39"/>
      <c r="TL10" s="39"/>
      <c r="TM10" s="39"/>
      <c r="TN10" s="39"/>
      <c r="TO10" s="39"/>
      <c r="TP10" s="39"/>
      <c r="TQ10" s="39"/>
      <c r="TR10" s="39"/>
      <c r="TS10" s="39"/>
      <c r="TT10" s="39"/>
      <c r="TU10" s="39"/>
      <c r="TV10" s="39"/>
      <c r="TW10" s="39"/>
      <c r="TX10" s="39"/>
      <c r="TY10" s="39"/>
      <c r="TZ10" s="39"/>
      <c r="UA10" s="39"/>
      <c r="UB10" s="39"/>
      <c r="UC10" s="39"/>
      <c r="UD10" s="39"/>
      <c r="UE10" s="39"/>
      <c r="UF10" s="39"/>
      <c r="UG10" s="39"/>
      <c r="UH10" s="39"/>
      <c r="UI10" s="39"/>
      <c r="UJ10" s="39"/>
      <c r="UK10" s="39"/>
      <c r="UL10" s="39"/>
      <c r="UM10" s="39"/>
      <c r="UN10" s="39"/>
      <c r="UO10" s="39"/>
      <c r="UP10" s="39"/>
      <c r="UQ10" s="39"/>
      <c r="UR10" s="39"/>
      <c r="US10" s="39"/>
      <c r="UT10" s="39"/>
      <c r="UU10" s="39"/>
      <c r="UV10" s="39"/>
      <c r="UW10" s="39"/>
      <c r="UX10" s="39"/>
      <c r="UY10" s="39"/>
      <c r="UZ10" s="39"/>
      <c r="VA10" s="39"/>
      <c r="VB10" s="39"/>
      <c r="VC10" s="39"/>
      <c r="VD10" s="39"/>
      <c r="VE10" s="39"/>
      <c r="VF10" s="39"/>
      <c r="VG10" s="39"/>
      <c r="VH10" s="39"/>
      <c r="VI10" s="39"/>
      <c r="VJ10" s="39"/>
      <c r="VK10" s="39"/>
      <c r="VL10" s="39"/>
      <c r="VM10" s="39"/>
      <c r="VN10" s="39"/>
      <c r="VO10" s="39"/>
      <c r="VP10" s="39"/>
      <c r="VQ10" s="39"/>
      <c r="VR10" s="39"/>
      <c r="VS10" s="39"/>
      <c r="VT10" s="39"/>
      <c r="VU10" s="39"/>
      <c r="VV10" s="39"/>
      <c r="VW10" s="39"/>
      <c r="VX10" s="39"/>
      <c r="VY10" s="39"/>
      <c r="VZ10" s="39"/>
      <c r="WA10" s="39"/>
      <c r="WB10" s="39"/>
      <c r="WC10" s="39"/>
      <c r="WD10" s="39"/>
      <c r="WE10" s="39"/>
      <c r="WF10" s="39"/>
      <c r="WG10" s="39"/>
      <c r="WH10" s="39"/>
      <c r="WI10" s="39"/>
      <c r="WJ10" s="39"/>
      <c r="WK10" s="39"/>
      <c r="WL10" s="39"/>
      <c r="WM10" s="39"/>
      <c r="WN10" s="39"/>
      <c r="WO10" s="39"/>
      <c r="WP10" s="39"/>
      <c r="WQ10" s="39"/>
      <c r="WR10" s="39"/>
      <c r="WS10" s="39"/>
      <c r="WT10" s="39"/>
      <c r="WU10" s="39"/>
      <c r="WV10" s="39"/>
      <c r="WW10" s="39"/>
      <c r="WX10" s="39"/>
      <c r="WY10" s="39"/>
      <c r="WZ10" s="39"/>
      <c r="XA10" s="39"/>
      <c r="XB10" s="39"/>
      <c r="XC10" s="39"/>
      <c r="XD10" s="39"/>
      <c r="XE10" s="39"/>
      <c r="XF10" s="39"/>
      <c r="XG10" s="39"/>
      <c r="XH10" s="39"/>
      <c r="XI10" s="39"/>
      <c r="XJ10" s="39"/>
      <c r="XK10" s="39"/>
      <c r="XL10" s="39"/>
      <c r="XM10" s="39"/>
      <c r="XN10" s="39"/>
      <c r="XO10" s="39"/>
      <c r="XP10" s="39"/>
      <c r="XQ10" s="39"/>
      <c r="XR10" s="39"/>
      <c r="XS10" s="39"/>
      <c r="XT10" s="39"/>
      <c r="XU10" s="39"/>
      <c r="XV10" s="39"/>
      <c r="XW10" s="39"/>
      <c r="XX10" s="39"/>
      <c r="XY10" s="39"/>
      <c r="XZ10" s="39"/>
      <c r="YA10" s="39"/>
      <c r="YB10" s="39"/>
      <c r="YC10" s="39"/>
      <c r="YD10" s="39"/>
      <c r="YE10" s="39"/>
      <c r="YF10" s="39"/>
      <c r="YG10" s="39"/>
      <c r="YH10" s="39"/>
      <c r="YI10" s="39"/>
      <c r="YJ10" s="39"/>
      <c r="YK10" s="39"/>
      <c r="YL10" s="39"/>
      <c r="YM10" s="39"/>
      <c r="YN10" s="39"/>
      <c r="YO10" s="39"/>
      <c r="YP10" s="39"/>
      <c r="YQ10" s="39"/>
      <c r="YR10" s="39"/>
      <c r="YS10" s="39"/>
      <c r="YT10" s="39"/>
      <c r="YU10" s="39"/>
      <c r="YV10" s="39"/>
      <c r="YW10" s="39"/>
      <c r="YX10" s="39"/>
      <c r="YY10" s="39"/>
      <c r="YZ10" s="39"/>
      <c r="ZA10" s="39"/>
      <c r="ZB10" s="39"/>
      <c r="ZC10" s="39"/>
      <c r="ZD10" s="39"/>
      <c r="ZE10" s="39"/>
      <c r="ZF10" s="39"/>
      <c r="ZG10" s="39"/>
      <c r="ZH10" s="39"/>
      <c r="ZI10" s="39"/>
      <c r="ZJ10" s="39"/>
      <c r="ZK10" s="39"/>
      <c r="ZL10" s="39"/>
      <c r="ZM10" s="39"/>
      <c r="ZN10" s="39"/>
      <c r="ZO10" s="39"/>
      <c r="ZP10" s="39"/>
      <c r="ZQ10" s="39"/>
      <c r="ZR10" s="39"/>
      <c r="ZS10" s="39"/>
      <c r="ZT10" s="39"/>
      <c r="ZU10" s="39"/>
      <c r="ZV10" s="39"/>
      <c r="ZW10" s="39"/>
      <c r="ZX10" s="39"/>
      <c r="ZY10" s="39"/>
      <c r="ZZ10" s="39"/>
      <c r="AAA10" s="39"/>
      <c r="AAB10" s="39"/>
      <c r="AAC10" s="39"/>
      <c r="AAD10" s="39"/>
      <c r="AAE10" s="39"/>
      <c r="AAF10" s="39"/>
      <c r="AAG10" s="39"/>
      <c r="AAH10" s="39"/>
      <c r="AAI10" s="39"/>
      <c r="AAJ10" s="39"/>
      <c r="AAK10" s="39"/>
      <c r="AAL10" s="39"/>
      <c r="AAM10" s="39"/>
      <c r="AAN10" s="39"/>
      <c r="AAO10" s="39"/>
      <c r="AAP10" s="39"/>
      <c r="AAQ10" s="39"/>
      <c r="AAR10" s="39"/>
      <c r="AAS10" s="39"/>
      <c r="AAT10" s="39"/>
      <c r="AAU10" s="39"/>
      <c r="AAV10" s="39"/>
      <c r="AAW10" s="39"/>
      <c r="AAX10" s="39"/>
      <c r="AAY10" s="39"/>
      <c r="AAZ10" s="39"/>
      <c r="ABA10" s="39"/>
      <c r="ABB10" s="39"/>
      <c r="ABC10" s="39"/>
      <c r="ABD10" s="39"/>
      <c r="ABE10" s="39"/>
      <c r="ABF10" s="39"/>
      <c r="ABG10" s="39"/>
      <c r="ABH10" s="39"/>
      <c r="ABI10" s="39"/>
      <c r="ABJ10" s="39"/>
      <c r="ABK10" s="39"/>
      <c r="ABL10" s="39"/>
      <c r="ABM10" s="39"/>
      <c r="ABN10" s="39"/>
      <c r="ABO10" s="39"/>
      <c r="ABP10" s="39"/>
      <c r="ABQ10" s="39"/>
      <c r="ABR10" s="39"/>
      <c r="ABS10" s="39"/>
      <c r="ABT10" s="39"/>
      <c r="ABU10" s="39"/>
      <c r="ABV10" s="39"/>
      <c r="ABW10" s="39"/>
      <c r="ABX10" s="39"/>
      <c r="ABY10" s="39"/>
      <c r="ABZ10" s="39"/>
      <c r="ACA10" s="39"/>
      <c r="ACB10" s="39"/>
      <c r="ACC10" s="39"/>
      <c r="ACD10" s="39"/>
      <c r="ACE10" s="39"/>
      <c r="ACF10" s="39"/>
      <c r="ACG10" s="39"/>
      <c r="ACH10" s="39"/>
      <c r="ACI10" s="39"/>
      <c r="ACJ10" s="39"/>
      <c r="ACK10" s="39"/>
      <c r="ACL10" s="39"/>
      <c r="ACM10" s="39"/>
      <c r="ACN10" s="39"/>
      <c r="ACO10" s="39"/>
      <c r="ACP10" s="39"/>
      <c r="ACQ10" s="39"/>
      <c r="ACR10" s="39"/>
      <c r="ACS10" s="39"/>
      <c r="ACT10" s="39"/>
      <c r="ACU10" s="39"/>
      <c r="ACV10" s="39"/>
      <c r="ACW10" s="39"/>
      <c r="ACX10" s="39"/>
      <c r="ACY10" s="39"/>
      <c r="ACZ10" s="39"/>
      <c r="ADA10" s="39"/>
      <c r="ADB10" s="39"/>
      <c r="ADC10" s="39"/>
      <c r="ADD10" s="39"/>
      <c r="ADE10" s="39"/>
      <c r="ADF10" s="39"/>
      <c r="ADG10" s="39"/>
      <c r="ADH10" s="39"/>
      <c r="ADI10" s="39"/>
      <c r="ADJ10" s="39"/>
      <c r="ADK10" s="39"/>
      <c r="ADL10" s="39"/>
      <c r="ADM10" s="39"/>
      <c r="ADN10" s="39"/>
      <c r="ADO10" s="39"/>
      <c r="ADP10" s="39"/>
      <c r="ADQ10" s="39"/>
      <c r="ADR10" s="39"/>
      <c r="ADS10" s="39"/>
      <c r="ADT10" s="39"/>
      <c r="ADU10" s="39"/>
      <c r="ADV10" s="39"/>
      <c r="ADW10" s="39"/>
      <c r="ADX10" s="39"/>
      <c r="ADY10" s="39"/>
      <c r="ADZ10" s="39"/>
      <c r="AEA10" s="39"/>
      <c r="AEB10" s="39"/>
      <c r="AEC10" s="39"/>
      <c r="AED10" s="39"/>
      <c r="AEE10" s="39"/>
      <c r="AEF10" s="39"/>
      <c r="AEG10" s="39"/>
      <c r="AEH10" s="39"/>
      <c r="AEI10" s="39"/>
      <c r="AEJ10" s="39"/>
      <c r="AEK10" s="39"/>
      <c r="AEL10" s="39"/>
      <c r="AEM10" s="39"/>
      <c r="AEN10" s="39"/>
      <c r="AEO10" s="39"/>
      <c r="AEP10" s="39"/>
      <c r="AEQ10" s="39"/>
      <c r="AER10" s="39"/>
      <c r="AES10" s="39"/>
      <c r="AET10" s="39"/>
      <c r="AEU10" s="39"/>
      <c r="AEV10" s="39"/>
      <c r="AEW10" s="39"/>
      <c r="AEX10" s="39"/>
      <c r="AEY10" s="39"/>
      <c r="AEZ10" s="39"/>
      <c r="AFA10" s="39"/>
      <c r="AFB10" s="39"/>
      <c r="AFC10" s="39"/>
      <c r="AFD10" s="39"/>
      <c r="AFE10" s="39"/>
      <c r="AFF10" s="39"/>
      <c r="AFG10" s="39"/>
      <c r="AFH10" s="39"/>
      <c r="AFI10" s="39"/>
      <c r="AFJ10" s="39"/>
      <c r="AFK10" s="39"/>
      <c r="AFL10" s="39"/>
      <c r="AFM10" s="39"/>
      <c r="AFN10" s="39"/>
      <c r="AFO10" s="39"/>
      <c r="AFP10" s="39"/>
      <c r="AFQ10" s="39"/>
      <c r="AFR10" s="39"/>
      <c r="AFS10" s="39"/>
      <c r="AFT10" s="39"/>
      <c r="AFU10" s="39"/>
      <c r="AFV10" s="39"/>
      <c r="AFW10" s="39"/>
      <c r="AFX10" s="39"/>
    </row>
    <row r="11" spans="1:857" s="30" customFormat="1" ht="100.5" customHeight="1" thickBot="1" x14ac:dyDescent="0.3">
      <c r="A11" s="647"/>
      <c r="B11" s="725"/>
      <c r="C11" s="707"/>
      <c r="D11" s="705"/>
      <c r="E11" s="703"/>
      <c r="F11" s="701"/>
      <c r="G11" s="701"/>
      <c r="H11" s="723"/>
      <c r="I11" s="729"/>
      <c r="J11" s="552" t="s">
        <v>633</v>
      </c>
      <c r="K11" s="727"/>
      <c r="L11" s="731"/>
      <c r="M11" s="699"/>
      <c r="N11" s="717"/>
      <c r="O11" s="719"/>
      <c r="P11" s="721"/>
      <c r="Q11" s="701"/>
      <c r="R11" s="701"/>
      <c r="S11" s="713"/>
      <c r="T11" s="715"/>
      <c r="U11" s="759"/>
      <c r="V11" s="761"/>
      <c r="W11" s="763"/>
      <c r="X11" s="709"/>
      <c r="Y11" s="549"/>
      <c r="Z11" s="402"/>
      <c r="AA11" s="42"/>
      <c r="AB11" s="356"/>
      <c r="AC11" s="357"/>
      <c r="AD11" s="357"/>
      <c r="AE11" s="358"/>
      <c r="AF11" s="356"/>
      <c r="AG11" s="360"/>
      <c r="AH11" s="608"/>
      <c r="AI11" s="260"/>
      <c r="AJ11" s="258"/>
      <c r="AK11" s="258"/>
      <c r="AL11" s="258"/>
      <c r="AM11" s="258"/>
      <c r="AN11" s="258"/>
      <c r="AO11" s="258"/>
      <c r="AP11" s="258"/>
      <c r="AQ11" s="258"/>
      <c r="AR11" s="259"/>
      <c r="AS11" s="260"/>
      <c r="AT11" s="258"/>
      <c r="AU11" s="258"/>
      <c r="AV11" s="258"/>
      <c r="AW11" s="260"/>
      <c r="AX11" s="550"/>
      <c r="AY11" s="551"/>
      <c r="AZ11" s="405"/>
      <c r="BA11" s="405"/>
      <c r="BB11" s="359"/>
      <c r="BC11" s="259"/>
      <c r="BD11" s="711"/>
      <c r="BE11" s="360"/>
      <c r="BF11" s="357"/>
      <c r="BG11" s="357"/>
      <c r="BH11" s="361"/>
      <c r="BI11" s="407"/>
      <c r="BJ11" s="735"/>
      <c r="BK11" s="259"/>
      <c r="BL11" s="407"/>
      <c r="BM11" s="258"/>
      <c r="BN11" s="737"/>
      <c r="BO11" s="238"/>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c r="IS11" s="39"/>
      <c r="IT11" s="39"/>
      <c r="IU11" s="39"/>
      <c r="IV11" s="39"/>
      <c r="IW11" s="39"/>
      <c r="IX11" s="39"/>
      <c r="IY11" s="39"/>
      <c r="IZ11" s="39"/>
      <c r="JA11" s="39"/>
      <c r="JB11" s="39"/>
      <c r="JC11" s="39"/>
      <c r="JD11" s="39"/>
      <c r="JE11" s="39"/>
      <c r="JF11" s="39"/>
      <c r="JG11" s="39"/>
      <c r="JH11" s="39"/>
      <c r="JI11" s="39"/>
      <c r="JJ11" s="39"/>
      <c r="JK11" s="39"/>
      <c r="JL11" s="39"/>
      <c r="JM11" s="39"/>
      <c r="JN11" s="39"/>
      <c r="JO11" s="39"/>
      <c r="JP11" s="39"/>
      <c r="JQ11" s="39"/>
      <c r="JR11" s="39"/>
      <c r="JS11" s="39"/>
      <c r="JT11" s="39"/>
      <c r="JU11" s="39"/>
      <c r="JV11" s="39"/>
      <c r="JW11" s="39"/>
      <c r="JX11" s="39"/>
      <c r="JY11" s="39"/>
      <c r="JZ11" s="39"/>
      <c r="KA11" s="39"/>
      <c r="KB11" s="39"/>
      <c r="KC11" s="39"/>
      <c r="KD11" s="39"/>
      <c r="KE11" s="39"/>
      <c r="KF11" s="39"/>
      <c r="KG11" s="39"/>
      <c r="KH11" s="39"/>
      <c r="KI11" s="39"/>
      <c r="KJ11" s="39"/>
      <c r="KK11" s="39"/>
      <c r="KL11" s="39"/>
      <c r="KM11" s="39"/>
      <c r="KN11" s="39"/>
      <c r="KO11" s="39"/>
      <c r="KP11" s="39"/>
      <c r="KQ11" s="39"/>
      <c r="KR11" s="39"/>
      <c r="KS11" s="39"/>
      <c r="KT11" s="39"/>
      <c r="KU11" s="39"/>
      <c r="KV11" s="39"/>
      <c r="KW11" s="39"/>
      <c r="KX11" s="39"/>
      <c r="KY11" s="39"/>
      <c r="KZ11" s="39"/>
      <c r="LA11" s="39"/>
      <c r="LB11" s="39"/>
      <c r="LC11" s="39"/>
      <c r="LD11" s="39"/>
      <c r="LE11" s="39"/>
      <c r="LF11" s="39"/>
      <c r="LG11" s="39"/>
      <c r="LH11" s="39"/>
      <c r="LI11" s="39"/>
      <c r="LJ11" s="39"/>
      <c r="LK11" s="39"/>
      <c r="LL11" s="39"/>
      <c r="LM11" s="39"/>
      <c r="LN11" s="39"/>
      <c r="LO11" s="39"/>
      <c r="LP11" s="39"/>
      <c r="LQ11" s="39"/>
      <c r="LR11" s="39"/>
      <c r="LS11" s="39"/>
      <c r="LT11" s="39"/>
      <c r="LU11" s="39"/>
      <c r="LV11" s="39"/>
      <c r="LW11" s="39"/>
      <c r="LX11" s="39"/>
      <c r="LY11" s="39"/>
      <c r="LZ11" s="39"/>
      <c r="MA11" s="39"/>
      <c r="MB11" s="39"/>
      <c r="MC11" s="39"/>
      <c r="MD11" s="39"/>
      <c r="ME11" s="39"/>
      <c r="MF11" s="39"/>
      <c r="MG11" s="39"/>
      <c r="MH11" s="39"/>
      <c r="MI11" s="39"/>
      <c r="MJ11" s="39"/>
      <c r="MK11" s="39"/>
      <c r="ML11" s="39"/>
      <c r="MM11" s="39"/>
      <c r="MN11" s="39"/>
      <c r="MO11" s="39"/>
      <c r="MP11" s="39"/>
      <c r="MQ11" s="39"/>
      <c r="MR11" s="39"/>
      <c r="MS11" s="39"/>
      <c r="MT11" s="39"/>
      <c r="MU11" s="39"/>
      <c r="MV11" s="39"/>
      <c r="MW11" s="39"/>
      <c r="MX11" s="39"/>
      <c r="MY11" s="39"/>
      <c r="MZ11" s="39"/>
      <c r="NA11" s="39"/>
      <c r="NB11" s="39"/>
      <c r="NC11" s="39"/>
      <c r="ND11" s="39"/>
      <c r="NE11" s="39"/>
      <c r="NF11" s="39"/>
      <c r="NG11" s="39"/>
      <c r="NH11" s="39"/>
      <c r="NI11" s="39"/>
      <c r="NJ11" s="39"/>
      <c r="NK11" s="39"/>
      <c r="NL11" s="39"/>
      <c r="NM11" s="39"/>
      <c r="NN11" s="39"/>
      <c r="NO11" s="39"/>
      <c r="NP11" s="39"/>
      <c r="NQ11" s="39"/>
      <c r="NR11" s="39"/>
      <c r="NS11" s="39"/>
      <c r="NT11" s="39"/>
      <c r="NU11" s="39"/>
      <c r="NV11" s="39"/>
      <c r="NW11" s="39"/>
      <c r="NX11" s="39"/>
      <c r="NY11" s="39"/>
      <c r="NZ11" s="39"/>
      <c r="OA11" s="39"/>
      <c r="OB11" s="39"/>
      <c r="OC11" s="39"/>
      <c r="OD11" s="39"/>
      <c r="OE11" s="39"/>
      <c r="OF11" s="39"/>
      <c r="OG11" s="39"/>
      <c r="OH11" s="39"/>
      <c r="OI11" s="39"/>
      <c r="OJ11" s="39"/>
      <c r="OK11" s="39"/>
      <c r="OL11" s="39"/>
      <c r="OM11" s="39"/>
      <c r="ON11" s="39"/>
      <c r="OO11" s="39"/>
      <c r="OP11" s="39"/>
      <c r="OQ11" s="39"/>
      <c r="OR11" s="39"/>
      <c r="OS11" s="39"/>
      <c r="OT11" s="39"/>
      <c r="OU11" s="39"/>
      <c r="OV11" s="39"/>
      <c r="OW11" s="39"/>
      <c r="OX11" s="39"/>
      <c r="OY11" s="39"/>
      <c r="OZ11" s="39"/>
      <c r="PA11" s="39"/>
      <c r="PB11" s="39"/>
      <c r="PC11" s="39"/>
      <c r="PD11" s="39"/>
      <c r="PE11" s="39"/>
      <c r="PF11" s="39"/>
      <c r="PG11" s="39"/>
      <c r="PH11" s="39"/>
      <c r="PI11" s="39"/>
      <c r="PJ11" s="39"/>
      <c r="PK11" s="39"/>
      <c r="PL11" s="39"/>
      <c r="PM11" s="39"/>
      <c r="PN11" s="39"/>
      <c r="PO11" s="39"/>
      <c r="PP11" s="39"/>
      <c r="PQ11" s="39"/>
      <c r="PR11" s="39"/>
      <c r="PS11" s="39"/>
      <c r="PT11" s="39"/>
      <c r="PU11" s="39"/>
      <c r="PV11" s="39"/>
      <c r="PW11" s="39"/>
      <c r="PX11" s="39"/>
      <c r="PY11" s="39"/>
      <c r="PZ11" s="39"/>
      <c r="QA11" s="39"/>
      <c r="QB11" s="39"/>
      <c r="QC11" s="39"/>
      <c r="QD11" s="39"/>
      <c r="QE11" s="39"/>
      <c r="QF11" s="39"/>
      <c r="QG11" s="39"/>
      <c r="QH11" s="39"/>
      <c r="QI11" s="39"/>
      <c r="QJ11" s="39"/>
      <c r="QK11" s="39"/>
      <c r="QL11" s="39"/>
      <c r="QM11" s="39"/>
      <c r="QN11" s="39"/>
      <c r="QO11" s="39"/>
      <c r="QP11" s="39"/>
      <c r="QQ11" s="39"/>
      <c r="QR11" s="39"/>
      <c r="QS11" s="39"/>
      <c r="QT11" s="39"/>
      <c r="QU11" s="39"/>
      <c r="QV11" s="39"/>
      <c r="QW11" s="39"/>
      <c r="QX11" s="39"/>
      <c r="QY11" s="39"/>
      <c r="QZ11" s="39"/>
      <c r="RA11" s="39"/>
      <c r="RB11" s="39"/>
      <c r="RC11" s="39"/>
      <c r="RD11" s="39"/>
      <c r="RE11" s="39"/>
      <c r="RF11" s="39"/>
      <c r="RG11" s="39"/>
      <c r="RH11" s="39"/>
      <c r="RI11" s="39"/>
      <c r="RJ11" s="39"/>
      <c r="RK11" s="39"/>
      <c r="RL11" s="39"/>
      <c r="RM11" s="39"/>
      <c r="RN11" s="39"/>
      <c r="RO11" s="39"/>
      <c r="RP11" s="39"/>
      <c r="RQ11" s="39"/>
      <c r="RR11" s="39"/>
      <c r="RS11" s="39"/>
      <c r="RT11" s="39"/>
      <c r="RU11" s="39"/>
      <c r="RV11" s="39"/>
      <c r="RW11" s="39"/>
      <c r="RX11" s="39"/>
      <c r="RY11" s="39"/>
      <c r="RZ11" s="39"/>
      <c r="SA11" s="39"/>
      <c r="SB11" s="39"/>
      <c r="SC11" s="39"/>
      <c r="SD11" s="39"/>
      <c r="SE11" s="39"/>
      <c r="SF11" s="39"/>
      <c r="SG11" s="39"/>
      <c r="SH11" s="39"/>
      <c r="SI11" s="39"/>
      <c r="SJ11" s="39"/>
      <c r="SK11" s="39"/>
      <c r="SL11" s="39"/>
      <c r="SM11" s="39"/>
      <c r="SN11" s="39"/>
      <c r="SO11" s="39"/>
      <c r="SP11" s="39"/>
      <c r="SQ11" s="39"/>
      <c r="SR11" s="39"/>
      <c r="SS11" s="39"/>
      <c r="ST11" s="39"/>
      <c r="SU11" s="39"/>
      <c r="SV11" s="39"/>
      <c r="SW11" s="39"/>
      <c r="SX11" s="39"/>
      <c r="SY11" s="39"/>
      <c r="SZ11" s="39"/>
      <c r="TA11" s="39"/>
      <c r="TB11" s="39"/>
      <c r="TC11" s="39"/>
      <c r="TD11" s="39"/>
      <c r="TE11" s="39"/>
      <c r="TF11" s="39"/>
      <c r="TG11" s="39"/>
      <c r="TH11" s="39"/>
      <c r="TI11" s="39"/>
      <c r="TJ11" s="39"/>
      <c r="TK11" s="39"/>
      <c r="TL11" s="39"/>
      <c r="TM11" s="39"/>
      <c r="TN11" s="39"/>
      <c r="TO11" s="39"/>
      <c r="TP11" s="39"/>
      <c r="TQ11" s="39"/>
      <c r="TR11" s="39"/>
      <c r="TS11" s="39"/>
      <c r="TT11" s="39"/>
      <c r="TU11" s="39"/>
      <c r="TV11" s="39"/>
      <c r="TW11" s="39"/>
      <c r="TX11" s="39"/>
      <c r="TY11" s="39"/>
      <c r="TZ11" s="39"/>
      <c r="UA11" s="39"/>
      <c r="UB11" s="39"/>
      <c r="UC11" s="39"/>
      <c r="UD11" s="39"/>
      <c r="UE11" s="39"/>
      <c r="UF11" s="39"/>
      <c r="UG11" s="39"/>
      <c r="UH11" s="39"/>
      <c r="UI11" s="39"/>
      <c r="UJ11" s="39"/>
      <c r="UK11" s="39"/>
      <c r="UL11" s="39"/>
      <c r="UM11" s="39"/>
      <c r="UN11" s="39"/>
      <c r="UO11" s="39"/>
      <c r="UP11" s="39"/>
      <c r="UQ11" s="39"/>
      <c r="UR11" s="39"/>
      <c r="US11" s="39"/>
      <c r="UT11" s="39"/>
      <c r="UU11" s="39"/>
      <c r="UV11" s="39"/>
      <c r="UW11" s="39"/>
      <c r="UX11" s="39"/>
      <c r="UY11" s="39"/>
      <c r="UZ11" s="39"/>
      <c r="VA11" s="39"/>
      <c r="VB11" s="39"/>
      <c r="VC11" s="39"/>
      <c r="VD11" s="39"/>
      <c r="VE11" s="39"/>
      <c r="VF11" s="39"/>
      <c r="VG11" s="39"/>
      <c r="VH11" s="39"/>
      <c r="VI11" s="39"/>
      <c r="VJ11" s="39"/>
      <c r="VK11" s="39"/>
      <c r="VL11" s="39"/>
      <c r="VM11" s="39"/>
      <c r="VN11" s="39"/>
      <c r="VO11" s="39"/>
      <c r="VP11" s="39"/>
      <c r="VQ11" s="39"/>
      <c r="VR11" s="39"/>
      <c r="VS11" s="39"/>
      <c r="VT11" s="39"/>
      <c r="VU11" s="39"/>
      <c r="VV11" s="39"/>
      <c r="VW11" s="39"/>
      <c r="VX11" s="39"/>
      <c r="VY11" s="39"/>
      <c r="VZ11" s="39"/>
      <c r="WA11" s="39"/>
      <c r="WB11" s="39"/>
      <c r="WC11" s="39"/>
      <c r="WD11" s="39"/>
      <c r="WE11" s="39"/>
      <c r="WF11" s="39"/>
      <c r="WG11" s="39"/>
      <c r="WH11" s="39"/>
      <c r="WI11" s="39"/>
      <c r="WJ11" s="39"/>
      <c r="WK11" s="39"/>
      <c r="WL11" s="39"/>
      <c r="WM11" s="39"/>
      <c r="WN11" s="39"/>
      <c r="WO11" s="39"/>
      <c r="WP11" s="39"/>
      <c r="WQ11" s="39"/>
      <c r="WR11" s="39"/>
      <c r="WS11" s="39"/>
      <c r="WT11" s="39"/>
      <c r="WU11" s="39"/>
      <c r="WV11" s="39"/>
      <c r="WW11" s="39"/>
      <c r="WX11" s="39"/>
      <c r="WY11" s="39"/>
      <c r="WZ11" s="39"/>
      <c r="XA11" s="39"/>
      <c r="XB11" s="39"/>
      <c r="XC11" s="39"/>
      <c r="XD11" s="39"/>
      <c r="XE11" s="39"/>
      <c r="XF11" s="39"/>
      <c r="XG11" s="39"/>
      <c r="XH11" s="39"/>
      <c r="XI11" s="39"/>
      <c r="XJ11" s="39"/>
      <c r="XK11" s="39"/>
      <c r="XL11" s="39"/>
      <c r="XM11" s="39"/>
      <c r="XN11" s="39"/>
      <c r="XO11" s="39"/>
      <c r="XP11" s="39"/>
      <c r="XQ11" s="39"/>
      <c r="XR11" s="39"/>
      <c r="XS11" s="39"/>
      <c r="XT11" s="39"/>
      <c r="XU11" s="39"/>
      <c r="XV11" s="39"/>
      <c r="XW11" s="39"/>
      <c r="XX11" s="39"/>
      <c r="XY11" s="39"/>
      <c r="XZ11" s="39"/>
      <c r="YA11" s="39"/>
      <c r="YB11" s="39"/>
      <c r="YC11" s="39"/>
      <c r="YD11" s="39"/>
      <c r="YE11" s="39"/>
      <c r="YF11" s="39"/>
      <c r="YG11" s="39"/>
      <c r="YH11" s="39"/>
      <c r="YI11" s="39"/>
      <c r="YJ11" s="39"/>
      <c r="YK11" s="39"/>
      <c r="YL11" s="39"/>
      <c r="YM11" s="39"/>
      <c r="YN11" s="39"/>
      <c r="YO11" s="39"/>
      <c r="YP11" s="39"/>
      <c r="YQ11" s="39"/>
      <c r="YR11" s="39"/>
      <c r="YS11" s="39"/>
      <c r="YT11" s="39"/>
      <c r="YU11" s="39"/>
      <c r="YV11" s="39"/>
      <c r="YW11" s="39"/>
      <c r="YX11" s="39"/>
      <c r="YY11" s="39"/>
      <c r="YZ11" s="39"/>
      <c r="ZA11" s="39"/>
      <c r="ZB11" s="39"/>
      <c r="ZC11" s="39"/>
      <c r="ZD11" s="39"/>
      <c r="ZE11" s="39"/>
      <c r="ZF11" s="39"/>
      <c r="ZG11" s="39"/>
      <c r="ZH11" s="39"/>
      <c r="ZI11" s="39"/>
      <c r="ZJ11" s="39"/>
      <c r="ZK11" s="39"/>
      <c r="ZL11" s="39"/>
      <c r="ZM11" s="39"/>
      <c r="ZN11" s="39"/>
      <c r="ZO11" s="39"/>
      <c r="ZP11" s="39"/>
      <c r="ZQ11" s="39"/>
      <c r="ZR11" s="39"/>
      <c r="ZS11" s="39"/>
      <c r="ZT11" s="39"/>
      <c r="ZU11" s="39"/>
      <c r="ZV11" s="39"/>
      <c r="ZW11" s="39"/>
      <c r="ZX11" s="39"/>
      <c r="ZY11" s="39"/>
      <c r="ZZ11" s="39"/>
      <c r="AAA11" s="39"/>
      <c r="AAB11" s="39"/>
      <c r="AAC11" s="39"/>
      <c r="AAD11" s="39"/>
      <c r="AAE11" s="39"/>
      <c r="AAF11" s="39"/>
      <c r="AAG11" s="39"/>
      <c r="AAH11" s="39"/>
      <c r="AAI11" s="39"/>
      <c r="AAJ11" s="39"/>
      <c r="AAK11" s="39"/>
      <c r="AAL11" s="39"/>
      <c r="AAM11" s="39"/>
      <c r="AAN11" s="39"/>
      <c r="AAO11" s="39"/>
      <c r="AAP11" s="39"/>
      <c r="AAQ11" s="39"/>
      <c r="AAR11" s="39"/>
      <c r="AAS11" s="39"/>
      <c r="AAT11" s="39"/>
      <c r="AAU11" s="39"/>
      <c r="AAV11" s="39"/>
      <c r="AAW11" s="39"/>
      <c r="AAX11" s="39"/>
      <c r="AAY11" s="39"/>
      <c r="AAZ11" s="39"/>
      <c r="ABA11" s="39"/>
      <c r="ABB11" s="39"/>
      <c r="ABC11" s="39"/>
      <c r="ABD11" s="39"/>
      <c r="ABE11" s="39"/>
      <c r="ABF11" s="39"/>
      <c r="ABG11" s="39"/>
      <c r="ABH11" s="39"/>
      <c r="ABI11" s="39"/>
      <c r="ABJ11" s="39"/>
      <c r="ABK11" s="39"/>
      <c r="ABL11" s="39"/>
      <c r="ABM11" s="39"/>
      <c r="ABN11" s="39"/>
      <c r="ABO11" s="39"/>
      <c r="ABP11" s="39"/>
      <c r="ABQ11" s="39"/>
      <c r="ABR11" s="39"/>
      <c r="ABS11" s="39"/>
      <c r="ABT11" s="39"/>
      <c r="ABU11" s="39"/>
      <c r="ABV11" s="39"/>
      <c r="ABW11" s="39"/>
      <c r="ABX11" s="39"/>
      <c r="ABY11" s="39"/>
      <c r="ABZ11" s="39"/>
      <c r="ACA11" s="39"/>
      <c r="ACB11" s="39"/>
      <c r="ACC11" s="39"/>
      <c r="ACD11" s="39"/>
      <c r="ACE11" s="39"/>
      <c r="ACF11" s="39"/>
      <c r="ACG11" s="39"/>
      <c r="ACH11" s="39"/>
      <c r="ACI11" s="39"/>
      <c r="ACJ11" s="39"/>
      <c r="ACK11" s="39"/>
      <c r="ACL11" s="39"/>
      <c r="ACM11" s="39"/>
      <c r="ACN11" s="39"/>
      <c r="ACO11" s="39"/>
      <c r="ACP11" s="39"/>
      <c r="ACQ11" s="39"/>
      <c r="ACR11" s="39"/>
      <c r="ACS11" s="39"/>
      <c r="ACT11" s="39"/>
      <c r="ACU11" s="39"/>
      <c r="ACV11" s="39"/>
      <c r="ACW11" s="39"/>
      <c r="ACX11" s="39"/>
      <c r="ACY11" s="39"/>
      <c r="ACZ11" s="39"/>
      <c r="ADA11" s="39"/>
      <c r="ADB11" s="39"/>
      <c r="ADC11" s="39"/>
      <c r="ADD11" s="39"/>
      <c r="ADE11" s="39"/>
      <c r="ADF11" s="39"/>
      <c r="ADG11" s="39"/>
      <c r="ADH11" s="39"/>
      <c r="ADI11" s="39"/>
      <c r="ADJ11" s="39"/>
      <c r="ADK11" s="39"/>
      <c r="ADL11" s="39"/>
      <c r="ADM11" s="39"/>
      <c r="ADN11" s="39"/>
      <c r="ADO11" s="39"/>
      <c r="ADP11" s="39"/>
      <c r="ADQ11" s="39"/>
      <c r="ADR11" s="39"/>
      <c r="ADS11" s="39"/>
      <c r="ADT11" s="39"/>
      <c r="ADU11" s="39"/>
      <c r="ADV11" s="39"/>
      <c r="ADW11" s="39"/>
      <c r="ADX11" s="39"/>
      <c r="ADY11" s="39"/>
      <c r="ADZ11" s="39"/>
      <c r="AEA11" s="39"/>
      <c r="AEB11" s="39"/>
      <c r="AEC11" s="39"/>
      <c r="AED11" s="39"/>
      <c r="AEE11" s="39"/>
      <c r="AEF11" s="39"/>
      <c r="AEG11" s="39"/>
      <c r="AEH11" s="39"/>
      <c r="AEI11" s="39"/>
      <c r="AEJ11" s="39"/>
      <c r="AEK11" s="39"/>
      <c r="AEL11" s="39"/>
      <c r="AEM11" s="39"/>
      <c r="AEN11" s="39"/>
      <c r="AEO11" s="39"/>
      <c r="AEP11" s="39"/>
      <c r="AEQ11" s="39"/>
      <c r="AER11" s="39"/>
      <c r="AES11" s="39"/>
      <c r="AET11" s="39"/>
      <c r="AEU11" s="39"/>
      <c r="AEV11" s="39"/>
      <c r="AEW11" s="39"/>
      <c r="AEX11" s="39"/>
      <c r="AEY11" s="39"/>
      <c r="AEZ11" s="39"/>
      <c r="AFA11" s="39"/>
      <c r="AFB11" s="39"/>
      <c r="AFC11" s="39"/>
      <c r="AFD11" s="39"/>
      <c r="AFE11" s="39"/>
      <c r="AFF11" s="39"/>
      <c r="AFG11" s="39"/>
      <c r="AFH11" s="39"/>
      <c r="AFI11" s="39"/>
      <c r="AFJ11" s="39"/>
      <c r="AFK11" s="39"/>
      <c r="AFL11" s="39"/>
      <c r="AFM11" s="39"/>
      <c r="AFN11" s="39"/>
      <c r="AFO11" s="39"/>
      <c r="AFP11" s="39"/>
      <c r="AFQ11" s="39"/>
      <c r="AFR11" s="39"/>
      <c r="AFS11" s="39"/>
      <c r="AFT11" s="39"/>
      <c r="AFU11" s="39"/>
      <c r="AFV11" s="39"/>
      <c r="AFW11" s="39"/>
      <c r="AFX11" s="39"/>
    </row>
    <row r="12" spans="1:857" s="61" customFormat="1" ht="140.1" customHeight="1" thickTop="1" thickBot="1" x14ac:dyDescent="0.3">
      <c r="A12" s="645" t="s">
        <v>625</v>
      </c>
      <c r="B12" s="648" t="s">
        <v>554</v>
      </c>
      <c r="C12" s="682" t="s">
        <v>454</v>
      </c>
      <c r="D12" s="149" t="s">
        <v>20</v>
      </c>
      <c r="E12" s="105" t="s">
        <v>84</v>
      </c>
      <c r="F12" s="106" t="s">
        <v>313</v>
      </c>
      <c r="G12" s="88" t="s">
        <v>88</v>
      </c>
      <c r="H12" s="107" t="s">
        <v>582</v>
      </c>
      <c r="I12" s="84" t="s">
        <v>565</v>
      </c>
      <c r="J12" s="85">
        <v>133621</v>
      </c>
      <c r="K12" s="86" t="s">
        <v>417</v>
      </c>
      <c r="L12" s="108">
        <v>0.54400000000000004</v>
      </c>
      <c r="M12" s="379">
        <f>L12*J12</f>
        <v>72689.824000000008</v>
      </c>
      <c r="N12" s="385">
        <v>27664</v>
      </c>
      <c r="O12" s="87">
        <v>29025</v>
      </c>
      <c r="P12" s="87">
        <f t="shared" si="0"/>
        <v>1361</v>
      </c>
      <c r="Q12" s="88" t="s">
        <v>322</v>
      </c>
      <c r="R12" s="221" t="s">
        <v>91</v>
      </c>
      <c r="S12" s="227">
        <f>714204/J12</f>
        <v>5.3449981664558717</v>
      </c>
      <c r="T12" s="174">
        <f>4492/J12</f>
        <v>3.3617470307810898E-2</v>
      </c>
      <c r="U12" s="447" t="s">
        <v>445</v>
      </c>
      <c r="V12" s="115" t="s">
        <v>94</v>
      </c>
      <c r="W12" s="116" t="s">
        <v>95</v>
      </c>
      <c r="X12" s="351" t="s">
        <v>399</v>
      </c>
      <c r="Y12" s="52" t="s">
        <v>97</v>
      </c>
      <c r="Z12" s="198" t="s">
        <v>98</v>
      </c>
      <c r="AA12" s="53" t="s">
        <v>492</v>
      </c>
      <c r="AB12" s="202" t="s">
        <v>376</v>
      </c>
      <c r="AC12" s="193" t="s">
        <v>377</v>
      </c>
      <c r="AD12" s="193" t="s">
        <v>378</v>
      </c>
      <c r="AE12" s="212" t="s">
        <v>379</v>
      </c>
      <c r="AF12" s="202" t="s">
        <v>332</v>
      </c>
      <c r="AG12" s="187" t="s">
        <v>593</v>
      </c>
      <c r="AH12" s="608"/>
      <c r="AI12" s="250" t="s">
        <v>83</v>
      </c>
      <c r="AJ12" s="245" t="s">
        <v>84</v>
      </c>
      <c r="AK12" s="245" t="s">
        <v>85</v>
      </c>
      <c r="AL12" s="245" t="s">
        <v>86</v>
      </c>
      <c r="AM12" s="245" t="s">
        <v>87</v>
      </c>
      <c r="AN12" s="245" t="s">
        <v>88</v>
      </c>
      <c r="AO12" s="245" t="s">
        <v>89</v>
      </c>
      <c r="AP12" s="245" t="s">
        <v>90</v>
      </c>
      <c r="AQ12" s="245" t="s">
        <v>91</v>
      </c>
      <c r="AR12" s="251" t="s">
        <v>92</v>
      </c>
      <c r="AS12" s="250" t="s">
        <v>93</v>
      </c>
      <c r="AT12" s="257" t="s">
        <v>94</v>
      </c>
      <c r="AU12" s="257" t="s">
        <v>95</v>
      </c>
      <c r="AV12" s="245" t="s">
        <v>96</v>
      </c>
      <c r="AW12" s="250" t="s">
        <v>97</v>
      </c>
      <c r="AX12" s="232">
        <v>0.17</v>
      </c>
      <c r="AY12" s="56">
        <v>0.16</v>
      </c>
      <c r="AZ12" s="56">
        <v>0.08</v>
      </c>
      <c r="BA12" s="56">
        <v>0.57999999999999996</v>
      </c>
      <c r="BB12" s="59"/>
      <c r="BC12" s="251" t="s">
        <v>98</v>
      </c>
      <c r="BD12" s="389" t="s">
        <v>491</v>
      </c>
      <c r="BE12" s="187" t="s">
        <v>376</v>
      </c>
      <c r="BF12" s="193" t="s">
        <v>377</v>
      </c>
      <c r="BG12" s="193" t="s">
        <v>378</v>
      </c>
      <c r="BH12" s="54" t="s">
        <v>379</v>
      </c>
      <c r="BI12" s="252" t="s">
        <v>99</v>
      </c>
      <c r="BJ12" s="390" t="s">
        <v>490</v>
      </c>
      <c r="BK12" s="391" t="s">
        <v>489</v>
      </c>
      <c r="BL12" s="392" t="s">
        <v>489</v>
      </c>
      <c r="BM12" s="390" t="s">
        <v>488</v>
      </c>
      <c r="BN12" s="391" t="s">
        <v>487</v>
      </c>
      <c r="BO12" s="238"/>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c r="IQ12" s="39"/>
      <c r="IR12" s="39"/>
      <c r="IS12" s="39"/>
      <c r="IT12" s="39"/>
      <c r="IU12" s="39"/>
      <c r="IV12" s="39"/>
      <c r="IW12" s="39"/>
      <c r="IX12" s="39"/>
      <c r="IY12" s="39"/>
      <c r="IZ12" s="39"/>
      <c r="JA12" s="39"/>
      <c r="JB12" s="39"/>
      <c r="JC12" s="39"/>
      <c r="JD12" s="39"/>
      <c r="JE12" s="39"/>
      <c r="JF12" s="39"/>
      <c r="JG12" s="39"/>
      <c r="JH12" s="39"/>
      <c r="JI12" s="39"/>
      <c r="JJ12" s="39"/>
      <c r="JK12" s="39"/>
      <c r="JL12" s="39"/>
      <c r="JM12" s="39"/>
      <c r="JN12" s="39"/>
      <c r="JO12" s="39"/>
      <c r="JP12" s="39"/>
      <c r="JQ12" s="39"/>
      <c r="JR12" s="39"/>
      <c r="JS12" s="39"/>
      <c r="JT12" s="39"/>
      <c r="JU12" s="39"/>
      <c r="JV12" s="39"/>
      <c r="JW12" s="39"/>
      <c r="JX12" s="39"/>
      <c r="JY12" s="39"/>
      <c r="JZ12" s="39"/>
      <c r="KA12" s="39"/>
      <c r="KB12" s="39"/>
      <c r="KC12" s="39"/>
      <c r="KD12" s="39"/>
      <c r="KE12" s="39"/>
      <c r="KF12" s="39"/>
      <c r="KG12" s="39"/>
      <c r="KH12" s="39"/>
      <c r="KI12" s="39"/>
      <c r="KJ12" s="39"/>
      <c r="KK12" s="39"/>
      <c r="KL12" s="39"/>
      <c r="KM12" s="39"/>
      <c r="KN12" s="39"/>
      <c r="KO12" s="39"/>
      <c r="KP12" s="39"/>
      <c r="KQ12" s="39"/>
      <c r="KR12" s="39"/>
      <c r="KS12" s="39"/>
      <c r="KT12" s="39"/>
      <c r="KU12" s="39"/>
      <c r="KV12" s="39"/>
      <c r="KW12" s="39"/>
      <c r="KX12" s="39"/>
      <c r="KY12" s="39"/>
      <c r="KZ12" s="39"/>
      <c r="LA12" s="39"/>
      <c r="LB12" s="39"/>
      <c r="LC12" s="39"/>
      <c r="LD12" s="39"/>
      <c r="LE12" s="39"/>
      <c r="LF12" s="39"/>
      <c r="LG12" s="39"/>
      <c r="LH12" s="39"/>
      <c r="LI12" s="39"/>
      <c r="LJ12" s="39"/>
      <c r="LK12" s="39"/>
      <c r="LL12" s="39"/>
      <c r="LM12" s="39"/>
      <c r="LN12" s="39"/>
      <c r="LO12" s="39"/>
      <c r="LP12" s="39"/>
      <c r="LQ12" s="39"/>
      <c r="LR12" s="39"/>
      <c r="LS12" s="39"/>
      <c r="LT12" s="39"/>
      <c r="LU12" s="39"/>
      <c r="LV12" s="39"/>
      <c r="LW12" s="39"/>
      <c r="LX12" s="39"/>
      <c r="LY12" s="39"/>
      <c r="LZ12" s="39"/>
      <c r="MA12" s="39"/>
      <c r="MB12" s="39"/>
      <c r="MC12" s="39"/>
      <c r="MD12" s="39"/>
      <c r="ME12" s="39"/>
      <c r="MF12" s="39"/>
      <c r="MG12" s="39"/>
      <c r="MH12" s="39"/>
      <c r="MI12" s="39"/>
      <c r="MJ12" s="39"/>
      <c r="MK12" s="39"/>
      <c r="ML12" s="39"/>
      <c r="MM12" s="39"/>
      <c r="MN12" s="39"/>
      <c r="MO12" s="39"/>
      <c r="MP12" s="39"/>
      <c r="MQ12" s="39"/>
      <c r="MR12" s="39"/>
      <c r="MS12" s="39"/>
      <c r="MT12" s="39"/>
      <c r="MU12" s="39"/>
      <c r="MV12" s="39"/>
      <c r="MW12" s="39"/>
      <c r="MX12" s="39"/>
      <c r="MY12" s="39"/>
      <c r="MZ12" s="39"/>
      <c r="NA12" s="39"/>
      <c r="NB12" s="39"/>
      <c r="NC12" s="39"/>
      <c r="ND12" s="39"/>
      <c r="NE12" s="39"/>
      <c r="NF12" s="39"/>
      <c r="NG12" s="39"/>
      <c r="NH12" s="39"/>
      <c r="NI12" s="39"/>
      <c r="NJ12" s="39"/>
      <c r="NK12" s="39"/>
      <c r="NL12" s="39"/>
      <c r="NM12" s="39"/>
      <c r="NN12" s="39"/>
      <c r="NO12" s="39"/>
      <c r="NP12" s="39"/>
      <c r="NQ12" s="39"/>
      <c r="NR12" s="39"/>
      <c r="NS12" s="39"/>
      <c r="NT12" s="39"/>
      <c r="NU12" s="39"/>
      <c r="NV12" s="39"/>
      <c r="NW12" s="39"/>
      <c r="NX12" s="39"/>
      <c r="NY12" s="39"/>
      <c r="NZ12" s="39"/>
      <c r="OA12" s="39"/>
      <c r="OB12" s="39"/>
      <c r="OC12" s="39"/>
      <c r="OD12" s="39"/>
      <c r="OE12" s="39"/>
      <c r="OF12" s="39"/>
      <c r="OG12" s="39"/>
      <c r="OH12" s="39"/>
      <c r="OI12" s="39"/>
      <c r="OJ12" s="39"/>
      <c r="OK12" s="39"/>
      <c r="OL12" s="39"/>
      <c r="OM12" s="39"/>
      <c r="ON12" s="39"/>
      <c r="OO12" s="39"/>
      <c r="OP12" s="39"/>
      <c r="OQ12" s="39"/>
      <c r="OR12" s="39"/>
      <c r="OS12" s="39"/>
      <c r="OT12" s="39"/>
      <c r="OU12" s="39"/>
      <c r="OV12" s="39"/>
      <c r="OW12" s="39"/>
      <c r="OX12" s="39"/>
      <c r="OY12" s="39"/>
      <c r="OZ12" s="39"/>
      <c r="PA12" s="39"/>
      <c r="PB12" s="39"/>
      <c r="PC12" s="39"/>
      <c r="PD12" s="39"/>
      <c r="PE12" s="39"/>
      <c r="PF12" s="39"/>
      <c r="PG12" s="39"/>
      <c r="PH12" s="39"/>
      <c r="PI12" s="39"/>
      <c r="PJ12" s="39"/>
      <c r="PK12" s="39"/>
      <c r="PL12" s="39"/>
      <c r="PM12" s="39"/>
      <c r="PN12" s="39"/>
      <c r="PO12" s="39"/>
      <c r="PP12" s="39"/>
      <c r="PQ12" s="39"/>
      <c r="PR12" s="39"/>
      <c r="PS12" s="39"/>
      <c r="PT12" s="39"/>
      <c r="PU12" s="39"/>
      <c r="PV12" s="39"/>
      <c r="PW12" s="39"/>
      <c r="PX12" s="39"/>
      <c r="PY12" s="39"/>
      <c r="PZ12" s="39"/>
      <c r="QA12" s="39"/>
      <c r="QB12" s="39"/>
      <c r="QC12" s="39"/>
      <c r="QD12" s="39"/>
      <c r="QE12" s="39"/>
      <c r="QF12" s="39"/>
      <c r="QG12" s="39"/>
      <c r="QH12" s="39"/>
      <c r="QI12" s="39"/>
      <c r="QJ12" s="39"/>
      <c r="QK12" s="39"/>
      <c r="QL12" s="39"/>
      <c r="QM12" s="39"/>
      <c r="QN12" s="39"/>
      <c r="QO12" s="39"/>
      <c r="QP12" s="39"/>
      <c r="QQ12" s="39"/>
      <c r="QR12" s="39"/>
      <c r="QS12" s="39"/>
      <c r="QT12" s="39"/>
      <c r="QU12" s="39"/>
      <c r="QV12" s="39"/>
      <c r="QW12" s="39"/>
      <c r="QX12" s="39"/>
      <c r="QY12" s="39"/>
      <c r="QZ12" s="39"/>
      <c r="RA12" s="39"/>
      <c r="RB12" s="39"/>
      <c r="RC12" s="39"/>
      <c r="RD12" s="39"/>
      <c r="RE12" s="39"/>
      <c r="RF12" s="39"/>
      <c r="RG12" s="39"/>
      <c r="RH12" s="39"/>
      <c r="RI12" s="39"/>
      <c r="RJ12" s="39"/>
      <c r="RK12" s="39"/>
      <c r="RL12" s="39"/>
      <c r="RM12" s="39"/>
      <c r="RN12" s="39"/>
      <c r="RO12" s="39"/>
      <c r="RP12" s="39"/>
      <c r="RQ12" s="39"/>
      <c r="RR12" s="39"/>
      <c r="RS12" s="39"/>
      <c r="RT12" s="39"/>
      <c r="RU12" s="39"/>
      <c r="RV12" s="39"/>
      <c r="RW12" s="39"/>
      <c r="RX12" s="39"/>
      <c r="RY12" s="39"/>
      <c r="RZ12" s="39"/>
      <c r="SA12" s="39"/>
      <c r="SB12" s="39"/>
      <c r="SC12" s="39"/>
      <c r="SD12" s="39"/>
      <c r="SE12" s="39"/>
      <c r="SF12" s="39"/>
      <c r="SG12" s="39"/>
      <c r="SH12" s="39"/>
      <c r="SI12" s="39"/>
      <c r="SJ12" s="39"/>
      <c r="SK12" s="39"/>
      <c r="SL12" s="39"/>
      <c r="SM12" s="39"/>
      <c r="SN12" s="39"/>
      <c r="SO12" s="39"/>
      <c r="SP12" s="39"/>
      <c r="SQ12" s="39"/>
      <c r="SR12" s="39"/>
      <c r="SS12" s="39"/>
      <c r="ST12" s="39"/>
      <c r="SU12" s="39"/>
      <c r="SV12" s="39"/>
      <c r="SW12" s="39"/>
      <c r="SX12" s="39"/>
      <c r="SY12" s="39"/>
      <c r="SZ12" s="39"/>
      <c r="TA12" s="39"/>
      <c r="TB12" s="39"/>
      <c r="TC12" s="39"/>
      <c r="TD12" s="39"/>
      <c r="TE12" s="39"/>
      <c r="TF12" s="39"/>
      <c r="TG12" s="39"/>
      <c r="TH12" s="39"/>
      <c r="TI12" s="39"/>
      <c r="TJ12" s="39"/>
      <c r="TK12" s="39"/>
      <c r="TL12" s="39"/>
      <c r="TM12" s="39"/>
      <c r="TN12" s="39"/>
      <c r="TO12" s="39"/>
      <c r="TP12" s="39"/>
      <c r="TQ12" s="39"/>
      <c r="TR12" s="39"/>
      <c r="TS12" s="39"/>
      <c r="TT12" s="39"/>
      <c r="TU12" s="39"/>
      <c r="TV12" s="39"/>
      <c r="TW12" s="39"/>
      <c r="TX12" s="39"/>
      <c r="TY12" s="39"/>
      <c r="TZ12" s="39"/>
      <c r="UA12" s="39"/>
      <c r="UB12" s="39"/>
      <c r="UC12" s="39"/>
      <c r="UD12" s="39"/>
      <c r="UE12" s="39"/>
      <c r="UF12" s="39"/>
      <c r="UG12" s="39"/>
      <c r="UH12" s="39"/>
      <c r="UI12" s="39"/>
      <c r="UJ12" s="39"/>
      <c r="UK12" s="39"/>
      <c r="UL12" s="39"/>
      <c r="UM12" s="39"/>
      <c r="UN12" s="39"/>
      <c r="UO12" s="39"/>
      <c r="UP12" s="39"/>
      <c r="UQ12" s="39"/>
      <c r="UR12" s="39"/>
      <c r="US12" s="39"/>
      <c r="UT12" s="39"/>
      <c r="UU12" s="39"/>
      <c r="UV12" s="39"/>
      <c r="UW12" s="39"/>
      <c r="UX12" s="39"/>
      <c r="UY12" s="39"/>
      <c r="UZ12" s="39"/>
      <c r="VA12" s="39"/>
      <c r="VB12" s="39"/>
      <c r="VC12" s="39"/>
      <c r="VD12" s="39"/>
      <c r="VE12" s="39"/>
      <c r="VF12" s="39"/>
      <c r="VG12" s="39"/>
      <c r="VH12" s="39"/>
      <c r="VI12" s="39"/>
      <c r="VJ12" s="39"/>
      <c r="VK12" s="39"/>
      <c r="VL12" s="39"/>
      <c r="VM12" s="39"/>
      <c r="VN12" s="39"/>
      <c r="VO12" s="39"/>
      <c r="VP12" s="39"/>
      <c r="VQ12" s="39"/>
      <c r="VR12" s="39"/>
      <c r="VS12" s="39"/>
      <c r="VT12" s="39"/>
      <c r="VU12" s="39"/>
      <c r="VV12" s="39"/>
      <c r="VW12" s="39"/>
      <c r="VX12" s="39"/>
      <c r="VY12" s="39"/>
      <c r="VZ12" s="39"/>
      <c r="WA12" s="39"/>
      <c r="WB12" s="39"/>
      <c r="WC12" s="39"/>
      <c r="WD12" s="39"/>
      <c r="WE12" s="39"/>
      <c r="WF12" s="39"/>
      <c r="WG12" s="39"/>
      <c r="WH12" s="39"/>
      <c r="WI12" s="39"/>
      <c r="WJ12" s="39"/>
      <c r="WK12" s="39"/>
      <c r="WL12" s="39"/>
      <c r="WM12" s="39"/>
      <c r="WN12" s="39"/>
      <c r="WO12" s="39"/>
      <c r="WP12" s="39"/>
      <c r="WQ12" s="39"/>
      <c r="WR12" s="39"/>
      <c r="WS12" s="39"/>
      <c r="WT12" s="39"/>
      <c r="WU12" s="39"/>
      <c r="WV12" s="39"/>
      <c r="WW12" s="39"/>
      <c r="WX12" s="39"/>
      <c r="WY12" s="39"/>
      <c r="WZ12" s="39"/>
      <c r="XA12" s="39"/>
      <c r="XB12" s="39"/>
      <c r="XC12" s="39"/>
      <c r="XD12" s="39"/>
      <c r="XE12" s="39"/>
      <c r="XF12" s="39"/>
      <c r="XG12" s="39"/>
      <c r="XH12" s="39"/>
      <c r="XI12" s="39"/>
      <c r="XJ12" s="39"/>
      <c r="XK12" s="39"/>
      <c r="XL12" s="39"/>
      <c r="XM12" s="39"/>
      <c r="XN12" s="39"/>
      <c r="XO12" s="39"/>
      <c r="XP12" s="39"/>
      <c r="XQ12" s="39"/>
      <c r="XR12" s="39"/>
      <c r="XS12" s="39"/>
      <c r="XT12" s="39"/>
      <c r="XU12" s="39"/>
      <c r="XV12" s="39"/>
      <c r="XW12" s="39"/>
      <c r="XX12" s="39"/>
      <c r="XY12" s="39"/>
      <c r="XZ12" s="39"/>
      <c r="YA12" s="39"/>
      <c r="YB12" s="39"/>
      <c r="YC12" s="39"/>
      <c r="YD12" s="39"/>
      <c r="YE12" s="39"/>
      <c r="YF12" s="39"/>
      <c r="YG12" s="39"/>
      <c r="YH12" s="39"/>
      <c r="YI12" s="39"/>
      <c r="YJ12" s="39"/>
      <c r="YK12" s="39"/>
      <c r="YL12" s="39"/>
      <c r="YM12" s="39"/>
      <c r="YN12" s="39"/>
      <c r="YO12" s="39"/>
      <c r="YP12" s="39"/>
      <c r="YQ12" s="39"/>
      <c r="YR12" s="39"/>
      <c r="YS12" s="39"/>
      <c r="YT12" s="39"/>
      <c r="YU12" s="39"/>
      <c r="YV12" s="39"/>
      <c r="YW12" s="39"/>
      <c r="YX12" s="39"/>
      <c r="YY12" s="39"/>
      <c r="YZ12" s="39"/>
      <c r="ZA12" s="39"/>
      <c r="ZB12" s="39"/>
      <c r="ZC12" s="39"/>
      <c r="ZD12" s="39"/>
      <c r="ZE12" s="39"/>
      <c r="ZF12" s="39"/>
      <c r="ZG12" s="39"/>
      <c r="ZH12" s="39"/>
      <c r="ZI12" s="39"/>
      <c r="ZJ12" s="39"/>
      <c r="ZK12" s="39"/>
      <c r="ZL12" s="39"/>
      <c r="ZM12" s="39"/>
      <c r="ZN12" s="39"/>
      <c r="ZO12" s="39"/>
      <c r="ZP12" s="39"/>
      <c r="ZQ12" s="39"/>
      <c r="ZR12" s="39"/>
      <c r="ZS12" s="39"/>
      <c r="ZT12" s="39"/>
      <c r="ZU12" s="39"/>
      <c r="ZV12" s="39"/>
      <c r="ZW12" s="39"/>
      <c r="ZX12" s="39"/>
      <c r="ZY12" s="39"/>
      <c r="ZZ12" s="39"/>
      <c r="AAA12" s="39"/>
      <c r="AAB12" s="39"/>
      <c r="AAC12" s="39"/>
      <c r="AAD12" s="39"/>
      <c r="AAE12" s="39"/>
      <c r="AAF12" s="39"/>
      <c r="AAG12" s="39"/>
      <c r="AAH12" s="39"/>
      <c r="AAI12" s="39"/>
      <c r="AAJ12" s="39"/>
      <c r="AAK12" s="39"/>
      <c r="AAL12" s="39"/>
      <c r="AAM12" s="39"/>
      <c r="AAN12" s="39"/>
      <c r="AAO12" s="39"/>
      <c r="AAP12" s="39"/>
      <c r="AAQ12" s="39"/>
      <c r="AAR12" s="39"/>
      <c r="AAS12" s="39"/>
      <c r="AAT12" s="39"/>
      <c r="AAU12" s="39"/>
      <c r="AAV12" s="39"/>
      <c r="AAW12" s="39"/>
      <c r="AAX12" s="39"/>
      <c r="AAY12" s="39"/>
      <c r="AAZ12" s="39"/>
      <c r="ABA12" s="39"/>
      <c r="ABB12" s="39"/>
      <c r="ABC12" s="39"/>
      <c r="ABD12" s="39"/>
      <c r="ABE12" s="39"/>
      <c r="ABF12" s="39"/>
      <c r="ABG12" s="39"/>
      <c r="ABH12" s="39"/>
      <c r="ABI12" s="39"/>
      <c r="ABJ12" s="39"/>
      <c r="ABK12" s="39"/>
      <c r="ABL12" s="39"/>
      <c r="ABM12" s="39"/>
      <c r="ABN12" s="39"/>
      <c r="ABO12" s="39"/>
      <c r="ABP12" s="39"/>
      <c r="ABQ12" s="39"/>
      <c r="ABR12" s="39"/>
      <c r="ABS12" s="39"/>
      <c r="ABT12" s="39"/>
      <c r="ABU12" s="39"/>
      <c r="ABV12" s="39"/>
      <c r="ABW12" s="39"/>
      <c r="ABX12" s="39"/>
      <c r="ABY12" s="39"/>
      <c r="ABZ12" s="39"/>
      <c r="ACA12" s="39"/>
      <c r="ACB12" s="39"/>
      <c r="ACC12" s="39"/>
      <c r="ACD12" s="39"/>
      <c r="ACE12" s="39"/>
      <c r="ACF12" s="39"/>
      <c r="ACG12" s="39"/>
      <c r="ACH12" s="39"/>
      <c r="ACI12" s="39"/>
      <c r="ACJ12" s="39"/>
      <c r="ACK12" s="39"/>
      <c r="ACL12" s="39"/>
      <c r="ACM12" s="39"/>
      <c r="ACN12" s="39"/>
      <c r="ACO12" s="39"/>
      <c r="ACP12" s="39"/>
      <c r="ACQ12" s="39"/>
      <c r="ACR12" s="39"/>
      <c r="ACS12" s="39"/>
      <c r="ACT12" s="39"/>
      <c r="ACU12" s="39"/>
      <c r="ACV12" s="39"/>
      <c r="ACW12" s="39"/>
      <c r="ACX12" s="39"/>
      <c r="ACY12" s="39"/>
      <c r="ACZ12" s="39"/>
      <c r="ADA12" s="39"/>
      <c r="ADB12" s="39"/>
      <c r="ADC12" s="39"/>
      <c r="ADD12" s="39"/>
      <c r="ADE12" s="39"/>
      <c r="ADF12" s="39"/>
      <c r="ADG12" s="39"/>
      <c r="ADH12" s="39"/>
      <c r="ADI12" s="39"/>
      <c r="ADJ12" s="39"/>
      <c r="ADK12" s="39"/>
      <c r="ADL12" s="39"/>
      <c r="ADM12" s="39"/>
      <c r="ADN12" s="39"/>
      <c r="ADO12" s="39"/>
      <c r="ADP12" s="39"/>
      <c r="ADQ12" s="39"/>
      <c r="ADR12" s="39"/>
      <c r="ADS12" s="39"/>
      <c r="ADT12" s="39"/>
      <c r="ADU12" s="39"/>
      <c r="ADV12" s="39"/>
      <c r="ADW12" s="39"/>
      <c r="ADX12" s="39"/>
      <c r="ADY12" s="39"/>
      <c r="ADZ12" s="39"/>
      <c r="AEA12" s="39"/>
      <c r="AEB12" s="39"/>
      <c r="AEC12" s="39"/>
      <c r="AED12" s="39"/>
      <c r="AEE12" s="39"/>
      <c r="AEF12" s="39"/>
      <c r="AEG12" s="39"/>
      <c r="AEH12" s="39"/>
      <c r="AEI12" s="39"/>
      <c r="AEJ12" s="39"/>
      <c r="AEK12" s="39"/>
      <c r="AEL12" s="39"/>
      <c r="AEM12" s="39"/>
      <c r="AEN12" s="39"/>
      <c r="AEO12" s="39"/>
      <c r="AEP12" s="39"/>
      <c r="AEQ12" s="39"/>
      <c r="AER12" s="39"/>
      <c r="AES12" s="39"/>
      <c r="AET12" s="39"/>
      <c r="AEU12" s="39"/>
      <c r="AEV12" s="39"/>
      <c r="AEW12" s="39"/>
      <c r="AEX12" s="39"/>
      <c r="AEY12" s="39"/>
      <c r="AEZ12" s="39"/>
      <c r="AFA12" s="39"/>
      <c r="AFB12" s="39"/>
      <c r="AFC12" s="39"/>
      <c r="AFD12" s="39"/>
      <c r="AFE12" s="39"/>
      <c r="AFF12" s="39"/>
      <c r="AFG12" s="39"/>
      <c r="AFH12" s="39"/>
      <c r="AFI12" s="39"/>
      <c r="AFJ12" s="39"/>
      <c r="AFK12" s="39"/>
      <c r="AFL12" s="39"/>
      <c r="AFM12" s="39"/>
      <c r="AFN12" s="39"/>
      <c r="AFO12" s="39"/>
      <c r="AFP12" s="39"/>
      <c r="AFQ12" s="39"/>
      <c r="AFR12" s="39"/>
      <c r="AFS12" s="39"/>
      <c r="AFT12" s="39"/>
      <c r="AFU12" s="39"/>
      <c r="AFV12" s="39"/>
      <c r="AFW12" s="39"/>
      <c r="AFX12" s="39"/>
    </row>
    <row r="13" spans="1:857" s="6" customFormat="1" ht="140.1" customHeight="1" thickTop="1" thickBot="1" x14ac:dyDescent="0.3">
      <c r="A13" s="646"/>
      <c r="B13" s="648"/>
      <c r="C13" s="683"/>
      <c r="D13" s="362" t="s">
        <v>22</v>
      </c>
      <c r="E13" s="124" t="s">
        <v>145</v>
      </c>
      <c r="F13" s="93" t="s">
        <v>307</v>
      </c>
      <c r="G13" s="94" t="s">
        <v>149</v>
      </c>
      <c r="H13" s="125" t="s">
        <v>580</v>
      </c>
      <c r="I13" s="95" t="s">
        <v>567</v>
      </c>
      <c r="J13" s="96">
        <v>213481</v>
      </c>
      <c r="K13" s="97" t="s">
        <v>417</v>
      </c>
      <c r="L13" s="341">
        <v>0.61499999999999999</v>
      </c>
      <c r="M13" s="377">
        <f>L13*J13</f>
        <v>131290.815</v>
      </c>
      <c r="N13" s="382">
        <v>57008</v>
      </c>
      <c r="O13" s="99">
        <v>20488</v>
      </c>
      <c r="P13" s="99">
        <f t="shared" si="0"/>
        <v>-36520</v>
      </c>
      <c r="Q13" s="94" t="s">
        <v>324</v>
      </c>
      <c r="R13" s="220" t="s">
        <v>152</v>
      </c>
      <c r="S13" s="226">
        <f>269846/J13</f>
        <v>1.2640281804938145</v>
      </c>
      <c r="T13" s="173">
        <f>1871/J13</f>
        <v>8.7642459984729314E-3</v>
      </c>
      <c r="U13" s="445" t="s">
        <v>446</v>
      </c>
      <c r="V13" s="127" t="s">
        <v>47</v>
      </c>
      <c r="W13" s="128" t="s">
        <v>63</v>
      </c>
      <c r="X13" s="283" t="s">
        <v>399</v>
      </c>
      <c r="Y13" s="80" t="s">
        <v>155</v>
      </c>
      <c r="Z13" s="364" t="s">
        <v>156</v>
      </c>
      <c r="AA13" s="43" t="s">
        <v>505</v>
      </c>
      <c r="AB13" s="205" t="s">
        <v>369</v>
      </c>
      <c r="AC13" s="194" t="s">
        <v>370</v>
      </c>
      <c r="AD13" s="194" t="s">
        <v>371</v>
      </c>
      <c r="AE13" s="213" t="s">
        <v>372</v>
      </c>
      <c r="AF13" s="205" t="s">
        <v>330</v>
      </c>
      <c r="AG13" s="188" t="s">
        <v>594</v>
      </c>
      <c r="AH13" s="608"/>
      <c r="AI13" s="246" t="s">
        <v>144</v>
      </c>
      <c r="AJ13" s="247" t="s">
        <v>145</v>
      </c>
      <c r="AK13" s="247" t="s">
        <v>146</v>
      </c>
      <c r="AL13" s="247" t="s">
        <v>147</v>
      </c>
      <c r="AM13" s="247" t="s">
        <v>148</v>
      </c>
      <c r="AN13" s="247" t="s">
        <v>149</v>
      </c>
      <c r="AO13" s="247" t="s">
        <v>150</v>
      </c>
      <c r="AP13" s="247" t="s">
        <v>151</v>
      </c>
      <c r="AQ13" s="247" t="s">
        <v>152</v>
      </c>
      <c r="AR13" s="248" t="s">
        <v>153</v>
      </c>
      <c r="AS13" s="246" t="s">
        <v>93</v>
      </c>
      <c r="AT13" s="264" t="s">
        <v>47</v>
      </c>
      <c r="AU13" s="264" t="s">
        <v>63</v>
      </c>
      <c r="AV13" s="247" t="s">
        <v>154</v>
      </c>
      <c r="AW13" s="246" t="s">
        <v>155</v>
      </c>
      <c r="AX13" s="235">
        <v>0.16</v>
      </c>
      <c r="AY13" s="31">
        <v>0.14000000000000001</v>
      </c>
      <c r="AZ13" s="31">
        <v>0.11</v>
      </c>
      <c r="BA13" s="31">
        <v>0.59</v>
      </c>
      <c r="BB13" s="83"/>
      <c r="BC13" s="248" t="s">
        <v>156</v>
      </c>
      <c r="BD13" s="489" t="s">
        <v>500</v>
      </c>
      <c r="BE13" s="188" t="s">
        <v>369</v>
      </c>
      <c r="BF13" s="194" t="s">
        <v>370</v>
      </c>
      <c r="BG13" s="194" t="s">
        <v>371</v>
      </c>
      <c r="BH13" s="44" t="s">
        <v>372</v>
      </c>
      <c r="BI13" s="249" t="s">
        <v>157</v>
      </c>
      <c r="BJ13" s="490" t="s">
        <v>499</v>
      </c>
      <c r="BK13" s="491" t="s">
        <v>498</v>
      </c>
      <c r="BL13" s="492" t="s">
        <v>480</v>
      </c>
      <c r="BM13" s="490" t="s">
        <v>497</v>
      </c>
      <c r="BN13" s="491" t="s">
        <v>496</v>
      </c>
      <c r="BO13" s="238"/>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c r="IM13" s="39"/>
      <c r="IN13" s="39"/>
      <c r="IO13" s="39"/>
      <c r="IP13" s="39"/>
      <c r="IQ13" s="39"/>
      <c r="IR13" s="39"/>
      <c r="IS13" s="39"/>
      <c r="IT13" s="39"/>
      <c r="IU13" s="39"/>
      <c r="IV13" s="39"/>
      <c r="IW13" s="39"/>
      <c r="IX13" s="39"/>
      <c r="IY13" s="39"/>
      <c r="IZ13" s="39"/>
      <c r="JA13" s="39"/>
      <c r="JB13" s="39"/>
      <c r="JC13" s="39"/>
      <c r="JD13" s="39"/>
      <c r="JE13" s="39"/>
      <c r="JF13" s="39"/>
      <c r="JG13" s="39"/>
      <c r="JH13" s="39"/>
      <c r="JI13" s="39"/>
      <c r="JJ13" s="39"/>
      <c r="JK13" s="39"/>
      <c r="JL13" s="39"/>
      <c r="JM13" s="39"/>
      <c r="JN13" s="39"/>
      <c r="JO13" s="39"/>
      <c r="JP13" s="39"/>
      <c r="JQ13" s="39"/>
      <c r="JR13" s="39"/>
      <c r="JS13" s="39"/>
      <c r="JT13" s="39"/>
      <c r="JU13" s="39"/>
      <c r="JV13" s="39"/>
      <c r="JW13" s="39"/>
      <c r="JX13" s="39"/>
      <c r="JY13" s="39"/>
      <c r="JZ13" s="39"/>
      <c r="KA13" s="39"/>
      <c r="KB13" s="39"/>
      <c r="KC13" s="39"/>
      <c r="KD13" s="39"/>
      <c r="KE13" s="39"/>
      <c r="KF13" s="39"/>
      <c r="KG13" s="39"/>
      <c r="KH13" s="39"/>
      <c r="KI13" s="39"/>
      <c r="KJ13" s="39"/>
      <c r="KK13" s="39"/>
      <c r="KL13" s="39"/>
      <c r="KM13" s="39"/>
      <c r="KN13" s="39"/>
      <c r="KO13" s="39"/>
      <c r="KP13" s="39"/>
      <c r="KQ13" s="39"/>
      <c r="KR13" s="39"/>
      <c r="KS13" s="39"/>
      <c r="KT13" s="39"/>
      <c r="KU13" s="39"/>
      <c r="KV13" s="39"/>
      <c r="KW13" s="39"/>
      <c r="KX13" s="39"/>
      <c r="KY13" s="39"/>
      <c r="KZ13" s="39"/>
      <c r="LA13" s="39"/>
      <c r="LB13" s="39"/>
      <c r="LC13" s="39"/>
      <c r="LD13" s="39"/>
      <c r="LE13" s="39"/>
      <c r="LF13" s="39"/>
      <c r="LG13" s="39"/>
      <c r="LH13" s="39"/>
      <c r="LI13" s="39"/>
      <c r="LJ13" s="39"/>
      <c r="LK13" s="39"/>
      <c r="LL13" s="39"/>
      <c r="LM13" s="39"/>
      <c r="LN13" s="39"/>
      <c r="LO13" s="39"/>
      <c r="LP13" s="39"/>
      <c r="LQ13" s="39"/>
      <c r="LR13" s="39"/>
      <c r="LS13" s="39"/>
      <c r="LT13" s="39"/>
      <c r="LU13" s="39"/>
      <c r="LV13" s="39"/>
      <c r="LW13" s="39"/>
      <c r="LX13" s="39"/>
      <c r="LY13" s="39"/>
      <c r="LZ13" s="39"/>
      <c r="MA13" s="39"/>
      <c r="MB13" s="39"/>
      <c r="MC13" s="39"/>
      <c r="MD13" s="39"/>
      <c r="ME13" s="39"/>
      <c r="MF13" s="39"/>
      <c r="MG13" s="39"/>
      <c r="MH13" s="39"/>
      <c r="MI13" s="39"/>
      <c r="MJ13" s="39"/>
      <c r="MK13" s="39"/>
      <c r="ML13" s="39"/>
      <c r="MM13" s="39"/>
      <c r="MN13" s="39"/>
      <c r="MO13" s="39"/>
      <c r="MP13" s="39"/>
      <c r="MQ13" s="39"/>
      <c r="MR13" s="39"/>
      <c r="MS13" s="39"/>
      <c r="MT13" s="39"/>
      <c r="MU13" s="39"/>
      <c r="MV13" s="39"/>
      <c r="MW13" s="39"/>
      <c r="MX13" s="39"/>
      <c r="MY13" s="39"/>
      <c r="MZ13" s="39"/>
      <c r="NA13" s="39"/>
      <c r="NB13" s="39"/>
      <c r="NC13" s="39"/>
      <c r="ND13" s="39"/>
      <c r="NE13" s="39"/>
      <c r="NF13" s="39"/>
      <c r="NG13" s="39"/>
      <c r="NH13" s="39"/>
      <c r="NI13" s="39"/>
      <c r="NJ13" s="39"/>
      <c r="NK13" s="39"/>
      <c r="NL13" s="39"/>
      <c r="NM13" s="39"/>
      <c r="NN13" s="39"/>
      <c r="NO13" s="39"/>
      <c r="NP13" s="39"/>
      <c r="NQ13" s="39"/>
      <c r="NR13" s="39"/>
      <c r="NS13" s="39"/>
      <c r="NT13" s="39"/>
      <c r="NU13" s="39"/>
      <c r="NV13" s="39"/>
      <c r="NW13" s="39"/>
      <c r="NX13" s="39"/>
      <c r="NY13" s="39"/>
      <c r="NZ13" s="39"/>
      <c r="OA13" s="39"/>
      <c r="OB13" s="39"/>
      <c r="OC13" s="39"/>
      <c r="OD13" s="39"/>
      <c r="OE13" s="39"/>
      <c r="OF13" s="39"/>
      <c r="OG13" s="39"/>
      <c r="OH13" s="39"/>
      <c r="OI13" s="39"/>
      <c r="OJ13" s="39"/>
      <c r="OK13" s="39"/>
      <c r="OL13" s="39"/>
      <c r="OM13" s="39"/>
      <c r="ON13" s="39"/>
      <c r="OO13" s="39"/>
      <c r="OP13" s="39"/>
      <c r="OQ13" s="39"/>
      <c r="OR13" s="39"/>
      <c r="OS13" s="39"/>
      <c r="OT13" s="39"/>
      <c r="OU13" s="39"/>
      <c r="OV13" s="39"/>
      <c r="OW13" s="39"/>
      <c r="OX13" s="39"/>
      <c r="OY13" s="39"/>
      <c r="OZ13" s="39"/>
      <c r="PA13" s="39"/>
      <c r="PB13" s="39"/>
      <c r="PC13" s="39"/>
      <c r="PD13" s="39"/>
      <c r="PE13" s="39"/>
      <c r="PF13" s="39"/>
      <c r="PG13" s="39"/>
      <c r="PH13" s="39"/>
      <c r="PI13" s="39"/>
      <c r="PJ13" s="39"/>
      <c r="PK13" s="39"/>
      <c r="PL13" s="39"/>
      <c r="PM13" s="39"/>
      <c r="PN13" s="39"/>
      <c r="PO13" s="39"/>
      <c r="PP13" s="39"/>
      <c r="PQ13" s="39"/>
      <c r="PR13" s="39"/>
      <c r="PS13" s="39"/>
      <c r="PT13" s="39"/>
      <c r="PU13" s="39"/>
      <c r="PV13" s="39"/>
      <c r="PW13" s="39"/>
      <c r="PX13" s="39"/>
      <c r="PY13" s="39"/>
      <c r="PZ13" s="39"/>
      <c r="QA13" s="39"/>
      <c r="QB13" s="39"/>
      <c r="QC13" s="39"/>
      <c r="QD13" s="39"/>
      <c r="QE13" s="39"/>
      <c r="QF13" s="39"/>
      <c r="QG13" s="39"/>
      <c r="QH13" s="39"/>
      <c r="QI13" s="39"/>
      <c r="QJ13" s="39"/>
      <c r="QK13" s="39"/>
      <c r="QL13" s="39"/>
      <c r="QM13" s="39"/>
      <c r="QN13" s="39"/>
      <c r="QO13" s="39"/>
      <c r="QP13" s="39"/>
      <c r="QQ13" s="39"/>
      <c r="QR13" s="39"/>
      <c r="QS13" s="39"/>
      <c r="QT13" s="39"/>
      <c r="QU13" s="39"/>
      <c r="QV13" s="39"/>
      <c r="QW13" s="39"/>
      <c r="QX13" s="39"/>
      <c r="QY13" s="39"/>
      <c r="QZ13" s="39"/>
      <c r="RA13" s="39"/>
      <c r="RB13" s="39"/>
      <c r="RC13" s="39"/>
      <c r="RD13" s="39"/>
      <c r="RE13" s="39"/>
      <c r="RF13" s="39"/>
      <c r="RG13" s="39"/>
      <c r="RH13" s="39"/>
      <c r="RI13" s="39"/>
      <c r="RJ13" s="39"/>
      <c r="RK13" s="39"/>
      <c r="RL13" s="39"/>
      <c r="RM13" s="39"/>
      <c r="RN13" s="39"/>
      <c r="RO13" s="39"/>
      <c r="RP13" s="39"/>
      <c r="RQ13" s="39"/>
      <c r="RR13" s="39"/>
      <c r="RS13" s="39"/>
      <c r="RT13" s="39"/>
      <c r="RU13" s="39"/>
      <c r="RV13" s="39"/>
      <c r="RW13" s="39"/>
      <c r="RX13" s="39"/>
      <c r="RY13" s="39"/>
      <c r="RZ13" s="39"/>
      <c r="SA13" s="39"/>
      <c r="SB13" s="39"/>
      <c r="SC13" s="39"/>
      <c r="SD13" s="39"/>
      <c r="SE13" s="39"/>
      <c r="SF13" s="39"/>
      <c r="SG13" s="39"/>
      <c r="SH13" s="39"/>
      <c r="SI13" s="39"/>
      <c r="SJ13" s="39"/>
      <c r="SK13" s="39"/>
      <c r="SL13" s="39"/>
      <c r="SM13" s="39"/>
      <c r="SN13" s="39"/>
      <c r="SO13" s="39"/>
      <c r="SP13" s="39"/>
      <c r="SQ13" s="39"/>
      <c r="SR13" s="39"/>
      <c r="SS13" s="39"/>
      <c r="ST13" s="39"/>
      <c r="SU13" s="39"/>
      <c r="SV13" s="39"/>
      <c r="SW13" s="39"/>
      <c r="SX13" s="39"/>
      <c r="SY13" s="39"/>
      <c r="SZ13" s="39"/>
      <c r="TA13" s="39"/>
      <c r="TB13" s="39"/>
      <c r="TC13" s="39"/>
      <c r="TD13" s="39"/>
      <c r="TE13" s="39"/>
      <c r="TF13" s="39"/>
      <c r="TG13" s="39"/>
      <c r="TH13" s="39"/>
      <c r="TI13" s="39"/>
      <c r="TJ13" s="39"/>
      <c r="TK13" s="39"/>
      <c r="TL13" s="39"/>
      <c r="TM13" s="39"/>
      <c r="TN13" s="39"/>
      <c r="TO13" s="39"/>
      <c r="TP13" s="39"/>
      <c r="TQ13" s="39"/>
      <c r="TR13" s="39"/>
      <c r="TS13" s="39"/>
      <c r="TT13" s="39"/>
      <c r="TU13" s="39"/>
      <c r="TV13" s="39"/>
      <c r="TW13" s="39"/>
      <c r="TX13" s="39"/>
      <c r="TY13" s="39"/>
      <c r="TZ13" s="39"/>
      <c r="UA13" s="39"/>
      <c r="UB13" s="39"/>
      <c r="UC13" s="39"/>
      <c r="UD13" s="39"/>
      <c r="UE13" s="39"/>
      <c r="UF13" s="39"/>
      <c r="UG13" s="39"/>
      <c r="UH13" s="39"/>
      <c r="UI13" s="39"/>
      <c r="UJ13" s="39"/>
      <c r="UK13" s="39"/>
      <c r="UL13" s="39"/>
      <c r="UM13" s="39"/>
      <c r="UN13" s="39"/>
      <c r="UO13" s="39"/>
      <c r="UP13" s="39"/>
      <c r="UQ13" s="39"/>
      <c r="UR13" s="39"/>
      <c r="US13" s="39"/>
      <c r="UT13" s="39"/>
      <c r="UU13" s="39"/>
      <c r="UV13" s="39"/>
      <c r="UW13" s="39"/>
      <c r="UX13" s="39"/>
      <c r="UY13" s="39"/>
      <c r="UZ13" s="39"/>
      <c r="VA13" s="39"/>
      <c r="VB13" s="39"/>
      <c r="VC13" s="39"/>
      <c r="VD13" s="39"/>
      <c r="VE13" s="39"/>
      <c r="VF13" s="39"/>
      <c r="VG13" s="39"/>
      <c r="VH13" s="39"/>
      <c r="VI13" s="39"/>
      <c r="VJ13" s="39"/>
      <c r="VK13" s="39"/>
      <c r="VL13" s="39"/>
      <c r="VM13" s="39"/>
      <c r="VN13" s="39"/>
      <c r="VO13" s="39"/>
      <c r="VP13" s="39"/>
      <c r="VQ13" s="39"/>
      <c r="VR13" s="39"/>
      <c r="VS13" s="39"/>
      <c r="VT13" s="39"/>
      <c r="VU13" s="39"/>
      <c r="VV13" s="39"/>
      <c r="VW13" s="39"/>
      <c r="VX13" s="39"/>
      <c r="VY13" s="39"/>
      <c r="VZ13" s="39"/>
      <c r="WA13" s="39"/>
      <c r="WB13" s="39"/>
      <c r="WC13" s="39"/>
      <c r="WD13" s="39"/>
      <c r="WE13" s="39"/>
      <c r="WF13" s="39"/>
      <c r="WG13" s="39"/>
      <c r="WH13" s="39"/>
      <c r="WI13" s="39"/>
      <c r="WJ13" s="39"/>
      <c r="WK13" s="39"/>
      <c r="WL13" s="39"/>
      <c r="WM13" s="39"/>
      <c r="WN13" s="39"/>
      <c r="WO13" s="39"/>
      <c r="WP13" s="39"/>
      <c r="WQ13" s="39"/>
      <c r="WR13" s="39"/>
      <c r="WS13" s="39"/>
      <c r="WT13" s="39"/>
      <c r="WU13" s="39"/>
      <c r="WV13" s="39"/>
      <c r="WW13" s="39"/>
      <c r="WX13" s="39"/>
      <c r="WY13" s="39"/>
      <c r="WZ13" s="39"/>
      <c r="XA13" s="39"/>
      <c r="XB13" s="39"/>
      <c r="XC13" s="39"/>
      <c r="XD13" s="39"/>
      <c r="XE13" s="39"/>
      <c r="XF13" s="39"/>
      <c r="XG13" s="39"/>
      <c r="XH13" s="39"/>
      <c r="XI13" s="39"/>
      <c r="XJ13" s="39"/>
      <c r="XK13" s="39"/>
      <c r="XL13" s="39"/>
      <c r="XM13" s="39"/>
      <c r="XN13" s="39"/>
      <c r="XO13" s="39"/>
      <c r="XP13" s="39"/>
      <c r="XQ13" s="39"/>
      <c r="XR13" s="39"/>
      <c r="XS13" s="39"/>
      <c r="XT13" s="39"/>
      <c r="XU13" s="39"/>
      <c r="XV13" s="39"/>
      <c r="XW13" s="39"/>
      <c r="XX13" s="39"/>
      <c r="XY13" s="39"/>
      <c r="XZ13" s="39"/>
      <c r="YA13" s="39"/>
      <c r="YB13" s="39"/>
      <c r="YC13" s="39"/>
      <c r="YD13" s="39"/>
      <c r="YE13" s="39"/>
      <c r="YF13" s="39"/>
      <c r="YG13" s="39"/>
      <c r="YH13" s="39"/>
      <c r="YI13" s="39"/>
      <c r="YJ13" s="39"/>
      <c r="YK13" s="39"/>
      <c r="YL13" s="39"/>
      <c r="YM13" s="39"/>
      <c r="YN13" s="39"/>
      <c r="YO13" s="39"/>
      <c r="YP13" s="39"/>
      <c r="YQ13" s="39"/>
      <c r="YR13" s="39"/>
      <c r="YS13" s="39"/>
      <c r="YT13" s="39"/>
      <c r="YU13" s="39"/>
      <c r="YV13" s="39"/>
      <c r="YW13" s="39"/>
      <c r="YX13" s="39"/>
      <c r="YY13" s="39"/>
      <c r="YZ13" s="39"/>
      <c r="ZA13" s="39"/>
      <c r="ZB13" s="39"/>
      <c r="ZC13" s="39"/>
      <c r="ZD13" s="39"/>
      <c r="ZE13" s="39"/>
      <c r="ZF13" s="39"/>
      <c r="ZG13" s="39"/>
      <c r="ZH13" s="39"/>
      <c r="ZI13" s="39"/>
      <c r="ZJ13" s="39"/>
      <c r="ZK13" s="39"/>
      <c r="ZL13" s="39"/>
      <c r="ZM13" s="39"/>
      <c r="ZN13" s="39"/>
      <c r="ZO13" s="39"/>
      <c r="ZP13" s="39"/>
      <c r="ZQ13" s="39"/>
      <c r="ZR13" s="39"/>
      <c r="ZS13" s="39"/>
      <c r="ZT13" s="39"/>
      <c r="ZU13" s="39"/>
      <c r="ZV13" s="39"/>
      <c r="ZW13" s="39"/>
      <c r="ZX13" s="39"/>
      <c r="ZY13" s="39"/>
      <c r="ZZ13" s="39"/>
      <c r="AAA13" s="39"/>
      <c r="AAB13" s="39"/>
      <c r="AAC13" s="39"/>
      <c r="AAD13" s="39"/>
      <c r="AAE13" s="39"/>
      <c r="AAF13" s="39"/>
      <c r="AAG13" s="39"/>
      <c r="AAH13" s="39"/>
      <c r="AAI13" s="39"/>
      <c r="AAJ13" s="39"/>
      <c r="AAK13" s="39"/>
      <c r="AAL13" s="39"/>
      <c r="AAM13" s="39"/>
      <c r="AAN13" s="39"/>
      <c r="AAO13" s="39"/>
      <c r="AAP13" s="39"/>
      <c r="AAQ13" s="39"/>
      <c r="AAR13" s="39"/>
      <c r="AAS13" s="39"/>
      <c r="AAT13" s="39"/>
      <c r="AAU13" s="39"/>
      <c r="AAV13" s="39"/>
      <c r="AAW13" s="39"/>
      <c r="AAX13" s="39"/>
      <c r="AAY13" s="39"/>
      <c r="AAZ13" s="39"/>
      <c r="ABA13" s="39"/>
      <c r="ABB13" s="39"/>
      <c r="ABC13" s="39"/>
      <c r="ABD13" s="39"/>
      <c r="ABE13" s="39"/>
      <c r="ABF13" s="39"/>
      <c r="ABG13" s="39"/>
      <c r="ABH13" s="39"/>
      <c r="ABI13" s="39"/>
      <c r="ABJ13" s="39"/>
      <c r="ABK13" s="39"/>
      <c r="ABL13" s="39"/>
      <c r="ABM13" s="39"/>
      <c r="ABN13" s="39"/>
      <c r="ABO13" s="39"/>
      <c r="ABP13" s="39"/>
      <c r="ABQ13" s="39"/>
      <c r="ABR13" s="39"/>
      <c r="ABS13" s="39"/>
      <c r="ABT13" s="39"/>
      <c r="ABU13" s="39"/>
      <c r="ABV13" s="39"/>
      <c r="ABW13" s="39"/>
      <c r="ABX13" s="39"/>
      <c r="ABY13" s="39"/>
      <c r="ABZ13" s="39"/>
      <c r="ACA13" s="39"/>
      <c r="ACB13" s="39"/>
      <c r="ACC13" s="39"/>
      <c r="ACD13" s="39"/>
      <c r="ACE13" s="39"/>
      <c r="ACF13" s="39"/>
      <c r="ACG13" s="39"/>
      <c r="ACH13" s="39"/>
      <c r="ACI13" s="39"/>
      <c r="ACJ13" s="39"/>
      <c r="ACK13" s="39"/>
      <c r="ACL13" s="39"/>
      <c r="ACM13" s="39"/>
      <c r="ACN13" s="39"/>
      <c r="ACO13" s="39"/>
      <c r="ACP13" s="39"/>
      <c r="ACQ13" s="39"/>
      <c r="ACR13" s="39"/>
      <c r="ACS13" s="39"/>
      <c r="ACT13" s="39"/>
      <c r="ACU13" s="39"/>
      <c r="ACV13" s="39"/>
      <c r="ACW13" s="39"/>
      <c r="ACX13" s="39"/>
      <c r="ACY13" s="39"/>
      <c r="ACZ13" s="39"/>
      <c r="ADA13" s="39"/>
      <c r="ADB13" s="39"/>
      <c r="ADC13" s="39"/>
      <c r="ADD13" s="39"/>
      <c r="ADE13" s="39"/>
      <c r="ADF13" s="39"/>
      <c r="ADG13" s="39"/>
      <c r="ADH13" s="39"/>
      <c r="ADI13" s="39"/>
      <c r="ADJ13" s="39"/>
      <c r="ADK13" s="39"/>
      <c r="ADL13" s="39"/>
      <c r="ADM13" s="39"/>
      <c r="ADN13" s="39"/>
      <c r="ADO13" s="39"/>
      <c r="ADP13" s="39"/>
      <c r="ADQ13" s="39"/>
      <c r="ADR13" s="39"/>
      <c r="ADS13" s="39"/>
      <c r="ADT13" s="39"/>
      <c r="ADU13" s="39"/>
      <c r="ADV13" s="39"/>
      <c r="ADW13" s="39"/>
      <c r="ADX13" s="39"/>
      <c r="ADY13" s="39"/>
      <c r="ADZ13" s="39"/>
      <c r="AEA13" s="39"/>
      <c r="AEB13" s="39"/>
      <c r="AEC13" s="39"/>
      <c r="AED13" s="39"/>
      <c r="AEE13" s="39"/>
      <c r="AEF13" s="39"/>
      <c r="AEG13" s="39"/>
      <c r="AEH13" s="39"/>
      <c r="AEI13" s="39"/>
      <c r="AEJ13" s="39"/>
      <c r="AEK13" s="39"/>
      <c r="AEL13" s="39"/>
      <c r="AEM13" s="39"/>
      <c r="AEN13" s="39"/>
      <c r="AEO13" s="39"/>
      <c r="AEP13" s="39"/>
      <c r="AEQ13" s="39"/>
      <c r="AER13" s="39"/>
      <c r="AES13" s="39"/>
      <c r="AET13" s="39"/>
      <c r="AEU13" s="39"/>
      <c r="AEV13" s="39"/>
      <c r="AEW13" s="39"/>
      <c r="AEX13" s="39"/>
      <c r="AEY13" s="39"/>
      <c r="AEZ13" s="39"/>
      <c r="AFA13" s="39"/>
      <c r="AFB13" s="39"/>
      <c r="AFC13" s="39"/>
      <c r="AFD13" s="39"/>
      <c r="AFE13" s="39"/>
      <c r="AFF13" s="39"/>
      <c r="AFG13" s="39"/>
      <c r="AFH13" s="39"/>
      <c r="AFI13" s="39"/>
      <c r="AFJ13" s="39"/>
      <c r="AFK13" s="39"/>
      <c r="AFL13" s="39"/>
      <c r="AFM13" s="39"/>
      <c r="AFN13" s="39"/>
      <c r="AFO13" s="39"/>
      <c r="AFP13" s="39"/>
      <c r="AFQ13" s="39"/>
      <c r="AFR13" s="39"/>
      <c r="AFS13" s="39"/>
      <c r="AFT13" s="39"/>
      <c r="AFU13" s="39"/>
      <c r="AFV13" s="39"/>
      <c r="AFW13" s="39"/>
      <c r="AFX13" s="39"/>
    </row>
    <row r="14" spans="1:857" s="49" customFormat="1" ht="140.1" customHeight="1" thickTop="1" thickBot="1" x14ac:dyDescent="0.3">
      <c r="A14" s="646"/>
      <c r="B14" s="648"/>
      <c r="C14" s="683"/>
      <c r="D14" s="365" t="s">
        <v>23</v>
      </c>
      <c r="E14" s="129" t="s">
        <v>130</v>
      </c>
      <c r="F14" s="130" t="s">
        <v>316</v>
      </c>
      <c r="G14" s="123" t="s">
        <v>134</v>
      </c>
      <c r="H14" s="366" t="s">
        <v>579</v>
      </c>
      <c r="I14" s="279" t="s">
        <v>568</v>
      </c>
      <c r="J14" s="121">
        <v>137421</v>
      </c>
      <c r="K14" s="119" t="s">
        <v>417</v>
      </c>
      <c r="L14" s="367">
        <v>0.61599999999999999</v>
      </c>
      <c r="M14" s="380">
        <f>L14*J14</f>
        <v>84651.335999999996</v>
      </c>
      <c r="N14" s="386">
        <v>39063</v>
      </c>
      <c r="O14" s="120">
        <v>21606</v>
      </c>
      <c r="P14" s="120">
        <f t="shared" si="0"/>
        <v>-17457</v>
      </c>
      <c r="Q14" s="123" t="s">
        <v>325</v>
      </c>
      <c r="R14" s="224" t="s">
        <v>137</v>
      </c>
      <c r="S14" s="280">
        <f>430914/J14</f>
        <v>3.1357216146003886</v>
      </c>
      <c r="T14" s="281">
        <f>2851/J14</f>
        <v>2.0746465241848044E-2</v>
      </c>
      <c r="U14" s="448" t="s">
        <v>447</v>
      </c>
      <c r="V14" s="368" t="s">
        <v>47</v>
      </c>
      <c r="W14" s="369" t="s">
        <v>63</v>
      </c>
      <c r="X14" s="282" t="s">
        <v>399</v>
      </c>
      <c r="Y14" s="78" t="s">
        <v>141</v>
      </c>
      <c r="Z14" s="200" t="s">
        <v>142</v>
      </c>
      <c r="AA14" s="76" t="s">
        <v>504</v>
      </c>
      <c r="AB14" s="206" t="s">
        <v>365</v>
      </c>
      <c r="AC14" s="195" t="s">
        <v>366</v>
      </c>
      <c r="AD14" s="195" t="s">
        <v>367</v>
      </c>
      <c r="AE14" s="214" t="s">
        <v>368</v>
      </c>
      <c r="AF14" s="206" t="s">
        <v>143</v>
      </c>
      <c r="AG14" s="189" t="s">
        <v>428</v>
      </c>
      <c r="AH14" s="608"/>
      <c r="AI14" s="265" t="s">
        <v>129</v>
      </c>
      <c r="AJ14" s="266" t="s">
        <v>130</v>
      </c>
      <c r="AK14" s="266" t="s">
        <v>131</v>
      </c>
      <c r="AL14" s="266" t="s">
        <v>132</v>
      </c>
      <c r="AM14" s="266" t="s">
        <v>133</v>
      </c>
      <c r="AN14" s="266" t="s">
        <v>134</v>
      </c>
      <c r="AO14" s="266" t="s">
        <v>135</v>
      </c>
      <c r="AP14" s="266" t="s">
        <v>136</v>
      </c>
      <c r="AQ14" s="266" t="s">
        <v>137</v>
      </c>
      <c r="AR14" s="267" t="s">
        <v>138</v>
      </c>
      <c r="AS14" s="265" t="s">
        <v>139</v>
      </c>
      <c r="AT14" s="370" t="s">
        <v>47</v>
      </c>
      <c r="AU14" s="370" t="s">
        <v>63</v>
      </c>
      <c r="AV14" s="266" t="s">
        <v>140</v>
      </c>
      <c r="AW14" s="265" t="s">
        <v>141</v>
      </c>
      <c r="AX14" s="236">
        <v>0.27</v>
      </c>
      <c r="AY14" s="77">
        <v>7.0000000000000007E-2</v>
      </c>
      <c r="AZ14" s="77">
        <v>0.11</v>
      </c>
      <c r="BA14" s="77">
        <v>0.56000000000000005</v>
      </c>
      <c r="BB14" s="79"/>
      <c r="BC14" s="267" t="s">
        <v>142</v>
      </c>
      <c r="BD14" s="343" t="s">
        <v>503</v>
      </c>
      <c r="BE14" s="189" t="s">
        <v>365</v>
      </c>
      <c r="BF14" s="195" t="s">
        <v>366</v>
      </c>
      <c r="BG14" s="195" t="s">
        <v>367</v>
      </c>
      <c r="BH14" s="75" t="s">
        <v>368</v>
      </c>
      <c r="BI14" s="268" t="s">
        <v>143</v>
      </c>
      <c r="BJ14" s="266" t="s">
        <v>428</v>
      </c>
      <c r="BK14" s="267" t="s">
        <v>428</v>
      </c>
      <c r="BL14" s="268" t="s">
        <v>428</v>
      </c>
      <c r="BM14" s="266" t="s">
        <v>502</v>
      </c>
      <c r="BN14" s="267" t="s">
        <v>501</v>
      </c>
      <c r="BO14" s="238"/>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c r="IM14" s="39"/>
      <c r="IN14" s="39"/>
      <c r="IO14" s="39"/>
      <c r="IP14" s="39"/>
      <c r="IQ14" s="39"/>
      <c r="IR14" s="39"/>
      <c r="IS14" s="39"/>
      <c r="IT14" s="39"/>
      <c r="IU14" s="39"/>
      <c r="IV14" s="39"/>
      <c r="IW14" s="39"/>
      <c r="IX14" s="39"/>
      <c r="IY14" s="39"/>
      <c r="IZ14" s="39"/>
      <c r="JA14" s="39"/>
      <c r="JB14" s="39"/>
      <c r="JC14" s="39"/>
      <c r="JD14" s="39"/>
      <c r="JE14" s="39"/>
      <c r="JF14" s="39"/>
      <c r="JG14" s="39"/>
      <c r="JH14" s="39"/>
      <c r="JI14" s="39"/>
      <c r="JJ14" s="39"/>
      <c r="JK14" s="39"/>
      <c r="JL14" s="39"/>
      <c r="JM14" s="39"/>
      <c r="JN14" s="39"/>
      <c r="JO14" s="39"/>
      <c r="JP14" s="39"/>
      <c r="JQ14" s="39"/>
      <c r="JR14" s="39"/>
      <c r="JS14" s="39"/>
      <c r="JT14" s="39"/>
      <c r="JU14" s="39"/>
      <c r="JV14" s="39"/>
      <c r="JW14" s="39"/>
      <c r="JX14" s="39"/>
      <c r="JY14" s="39"/>
      <c r="JZ14" s="39"/>
      <c r="KA14" s="39"/>
      <c r="KB14" s="39"/>
      <c r="KC14" s="39"/>
      <c r="KD14" s="39"/>
      <c r="KE14" s="39"/>
      <c r="KF14" s="39"/>
      <c r="KG14" s="39"/>
      <c r="KH14" s="39"/>
      <c r="KI14" s="39"/>
      <c r="KJ14" s="39"/>
      <c r="KK14" s="39"/>
      <c r="KL14" s="39"/>
      <c r="KM14" s="39"/>
      <c r="KN14" s="39"/>
      <c r="KO14" s="39"/>
      <c r="KP14" s="39"/>
      <c r="KQ14" s="39"/>
      <c r="KR14" s="39"/>
      <c r="KS14" s="39"/>
      <c r="KT14" s="39"/>
      <c r="KU14" s="39"/>
      <c r="KV14" s="39"/>
      <c r="KW14" s="39"/>
      <c r="KX14" s="39"/>
      <c r="KY14" s="39"/>
      <c r="KZ14" s="39"/>
      <c r="LA14" s="39"/>
      <c r="LB14" s="39"/>
      <c r="LC14" s="39"/>
      <c r="LD14" s="39"/>
      <c r="LE14" s="39"/>
      <c r="LF14" s="39"/>
      <c r="LG14" s="39"/>
      <c r="LH14" s="39"/>
      <c r="LI14" s="39"/>
      <c r="LJ14" s="39"/>
      <c r="LK14" s="39"/>
      <c r="LL14" s="39"/>
      <c r="LM14" s="39"/>
      <c r="LN14" s="39"/>
      <c r="LO14" s="39"/>
      <c r="LP14" s="39"/>
      <c r="LQ14" s="39"/>
      <c r="LR14" s="39"/>
      <c r="LS14" s="39"/>
      <c r="LT14" s="39"/>
      <c r="LU14" s="39"/>
      <c r="LV14" s="39"/>
      <c r="LW14" s="39"/>
      <c r="LX14" s="39"/>
      <c r="LY14" s="39"/>
      <c r="LZ14" s="39"/>
      <c r="MA14" s="39"/>
      <c r="MB14" s="39"/>
      <c r="MC14" s="39"/>
      <c r="MD14" s="39"/>
      <c r="ME14" s="39"/>
      <c r="MF14" s="39"/>
      <c r="MG14" s="39"/>
      <c r="MH14" s="39"/>
      <c r="MI14" s="39"/>
      <c r="MJ14" s="39"/>
      <c r="MK14" s="39"/>
      <c r="ML14" s="39"/>
      <c r="MM14" s="39"/>
      <c r="MN14" s="39"/>
      <c r="MO14" s="39"/>
      <c r="MP14" s="39"/>
      <c r="MQ14" s="39"/>
      <c r="MR14" s="39"/>
      <c r="MS14" s="39"/>
      <c r="MT14" s="39"/>
      <c r="MU14" s="39"/>
      <c r="MV14" s="39"/>
      <c r="MW14" s="39"/>
      <c r="MX14" s="39"/>
      <c r="MY14" s="39"/>
      <c r="MZ14" s="39"/>
      <c r="NA14" s="39"/>
      <c r="NB14" s="39"/>
      <c r="NC14" s="39"/>
      <c r="ND14" s="39"/>
      <c r="NE14" s="39"/>
      <c r="NF14" s="39"/>
      <c r="NG14" s="39"/>
      <c r="NH14" s="39"/>
      <c r="NI14" s="39"/>
      <c r="NJ14" s="39"/>
      <c r="NK14" s="39"/>
      <c r="NL14" s="39"/>
      <c r="NM14" s="39"/>
      <c r="NN14" s="39"/>
      <c r="NO14" s="39"/>
      <c r="NP14" s="39"/>
      <c r="NQ14" s="39"/>
      <c r="NR14" s="39"/>
      <c r="NS14" s="39"/>
      <c r="NT14" s="39"/>
      <c r="NU14" s="39"/>
      <c r="NV14" s="39"/>
      <c r="NW14" s="39"/>
      <c r="NX14" s="39"/>
      <c r="NY14" s="39"/>
      <c r="NZ14" s="39"/>
      <c r="OA14" s="39"/>
      <c r="OB14" s="39"/>
      <c r="OC14" s="39"/>
      <c r="OD14" s="39"/>
      <c r="OE14" s="39"/>
      <c r="OF14" s="39"/>
      <c r="OG14" s="39"/>
      <c r="OH14" s="39"/>
      <c r="OI14" s="39"/>
      <c r="OJ14" s="39"/>
      <c r="OK14" s="39"/>
      <c r="OL14" s="39"/>
      <c r="OM14" s="39"/>
      <c r="ON14" s="39"/>
      <c r="OO14" s="39"/>
      <c r="OP14" s="39"/>
      <c r="OQ14" s="39"/>
      <c r="OR14" s="39"/>
      <c r="OS14" s="39"/>
      <c r="OT14" s="39"/>
      <c r="OU14" s="39"/>
      <c r="OV14" s="39"/>
      <c r="OW14" s="39"/>
      <c r="OX14" s="39"/>
      <c r="OY14" s="39"/>
      <c r="OZ14" s="39"/>
      <c r="PA14" s="39"/>
      <c r="PB14" s="39"/>
      <c r="PC14" s="39"/>
      <c r="PD14" s="39"/>
      <c r="PE14" s="39"/>
      <c r="PF14" s="39"/>
      <c r="PG14" s="39"/>
      <c r="PH14" s="39"/>
      <c r="PI14" s="39"/>
      <c r="PJ14" s="39"/>
      <c r="PK14" s="39"/>
      <c r="PL14" s="39"/>
      <c r="PM14" s="39"/>
      <c r="PN14" s="39"/>
      <c r="PO14" s="39"/>
      <c r="PP14" s="39"/>
      <c r="PQ14" s="39"/>
      <c r="PR14" s="39"/>
      <c r="PS14" s="39"/>
      <c r="PT14" s="39"/>
      <c r="PU14" s="39"/>
      <c r="PV14" s="39"/>
      <c r="PW14" s="39"/>
      <c r="PX14" s="39"/>
      <c r="PY14" s="39"/>
      <c r="PZ14" s="39"/>
      <c r="QA14" s="39"/>
      <c r="QB14" s="39"/>
      <c r="QC14" s="39"/>
      <c r="QD14" s="39"/>
      <c r="QE14" s="39"/>
      <c r="QF14" s="39"/>
      <c r="QG14" s="39"/>
      <c r="QH14" s="39"/>
      <c r="QI14" s="39"/>
      <c r="QJ14" s="39"/>
      <c r="QK14" s="39"/>
      <c r="QL14" s="39"/>
      <c r="QM14" s="39"/>
      <c r="QN14" s="39"/>
      <c r="QO14" s="39"/>
      <c r="QP14" s="39"/>
      <c r="QQ14" s="39"/>
      <c r="QR14" s="39"/>
      <c r="QS14" s="39"/>
      <c r="QT14" s="39"/>
      <c r="QU14" s="39"/>
      <c r="QV14" s="39"/>
      <c r="QW14" s="39"/>
      <c r="QX14" s="39"/>
      <c r="QY14" s="39"/>
      <c r="QZ14" s="39"/>
      <c r="RA14" s="39"/>
      <c r="RB14" s="39"/>
      <c r="RC14" s="39"/>
      <c r="RD14" s="39"/>
      <c r="RE14" s="39"/>
      <c r="RF14" s="39"/>
      <c r="RG14" s="39"/>
      <c r="RH14" s="39"/>
      <c r="RI14" s="39"/>
      <c r="RJ14" s="39"/>
      <c r="RK14" s="39"/>
      <c r="RL14" s="39"/>
      <c r="RM14" s="39"/>
      <c r="RN14" s="39"/>
      <c r="RO14" s="39"/>
      <c r="RP14" s="39"/>
      <c r="RQ14" s="39"/>
      <c r="RR14" s="39"/>
      <c r="RS14" s="39"/>
      <c r="RT14" s="39"/>
      <c r="RU14" s="39"/>
      <c r="RV14" s="39"/>
      <c r="RW14" s="39"/>
      <c r="RX14" s="39"/>
      <c r="RY14" s="39"/>
      <c r="RZ14" s="39"/>
      <c r="SA14" s="39"/>
      <c r="SB14" s="39"/>
      <c r="SC14" s="39"/>
      <c r="SD14" s="39"/>
      <c r="SE14" s="39"/>
      <c r="SF14" s="39"/>
      <c r="SG14" s="39"/>
      <c r="SH14" s="39"/>
      <c r="SI14" s="39"/>
      <c r="SJ14" s="39"/>
      <c r="SK14" s="39"/>
      <c r="SL14" s="39"/>
      <c r="SM14" s="39"/>
      <c r="SN14" s="39"/>
      <c r="SO14" s="39"/>
      <c r="SP14" s="39"/>
      <c r="SQ14" s="39"/>
      <c r="SR14" s="39"/>
      <c r="SS14" s="39"/>
      <c r="ST14" s="39"/>
      <c r="SU14" s="39"/>
      <c r="SV14" s="39"/>
      <c r="SW14" s="39"/>
      <c r="SX14" s="39"/>
      <c r="SY14" s="39"/>
      <c r="SZ14" s="39"/>
      <c r="TA14" s="39"/>
      <c r="TB14" s="39"/>
      <c r="TC14" s="39"/>
      <c r="TD14" s="39"/>
      <c r="TE14" s="39"/>
      <c r="TF14" s="39"/>
      <c r="TG14" s="39"/>
      <c r="TH14" s="39"/>
      <c r="TI14" s="39"/>
      <c r="TJ14" s="39"/>
      <c r="TK14" s="39"/>
      <c r="TL14" s="39"/>
      <c r="TM14" s="39"/>
      <c r="TN14" s="39"/>
      <c r="TO14" s="39"/>
      <c r="TP14" s="39"/>
      <c r="TQ14" s="39"/>
      <c r="TR14" s="39"/>
      <c r="TS14" s="39"/>
      <c r="TT14" s="39"/>
      <c r="TU14" s="39"/>
      <c r="TV14" s="39"/>
      <c r="TW14" s="39"/>
      <c r="TX14" s="39"/>
      <c r="TY14" s="39"/>
      <c r="TZ14" s="39"/>
      <c r="UA14" s="39"/>
      <c r="UB14" s="39"/>
      <c r="UC14" s="39"/>
      <c r="UD14" s="39"/>
      <c r="UE14" s="39"/>
      <c r="UF14" s="39"/>
      <c r="UG14" s="39"/>
      <c r="UH14" s="39"/>
      <c r="UI14" s="39"/>
      <c r="UJ14" s="39"/>
      <c r="UK14" s="39"/>
      <c r="UL14" s="39"/>
      <c r="UM14" s="39"/>
      <c r="UN14" s="39"/>
      <c r="UO14" s="39"/>
      <c r="UP14" s="39"/>
      <c r="UQ14" s="39"/>
      <c r="UR14" s="39"/>
      <c r="US14" s="39"/>
      <c r="UT14" s="39"/>
      <c r="UU14" s="39"/>
      <c r="UV14" s="39"/>
      <c r="UW14" s="39"/>
      <c r="UX14" s="39"/>
      <c r="UY14" s="39"/>
      <c r="UZ14" s="39"/>
      <c r="VA14" s="39"/>
      <c r="VB14" s="39"/>
      <c r="VC14" s="39"/>
      <c r="VD14" s="39"/>
      <c r="VE14" s="39"/>
      <c r="VF14" s="39"/>
      <c r="VG14" s="39"/>
      <c r="VH14" s="39"/>
      <c r="VI14" s="39"/>
      <c r="VJ14" s="39"/>
      <c r="VK14" s="39"/>
      <c r="VL14" s="39"/>
      <c r="VM14" s="39"/>
      <c r="VN14" s="39"/>
      <c r="VO14" s="39"/>
      <c r="VP14" s="39"/>
      <c r="VQ14" s="39"/>
      <c r="VR14" s="39"/>
      <c r="VS14" s="39"/>
      <c r="VT14" s="39"/>
      <c r="VU14" s="39"/>
      <c r="VV14" s="39"/>
      <c r="VW14" s="39"/>
      <c r="VX14" s="39"/>
      <c r="VY14" s="39"/>
      <c r="VZ14" s="39"/>
      <c r="WA14" s="39"/>
      <c r="WB14" s="39"/>
      <c r="WC14" s="39"/>
      <c r="WD14" s="39"/>
      <c r="WE14" s="39"/>
      <c r="WF14" s="39"/>
      <c r="WG14" s="39"/>
      <c r="WH14" s="39"/>
      <c r="WI14" s="39"/>
      <c r="WJ14" s="39"/>
      <c r="WK14" s="39"/>
      <c r="WL14" s="39"/>
      <c r="WM14" s="39"/>
      <c r="WN14" s="39"/>
      <c r="WO14" s="39"/>
      <c r="WP14" s="39"/>
      <c r="WQ14" s="39"/>
      <c r="WR14" s="39"/>
      <c r="WS14" s="39"/>
      <c r="WT14" s="39"/>
      <c r="WU14" s="39"/>
      <c r="WV14" s="39"/>
      <c r="WW14" s="39"/>
      <c r="WX14" s="39"/>
      <c r="WY14" s="39"/>
      <c r="WZ14" s="39"/>
      <c r="XA14" s="39"/>
      <c r="XB14" s="39"/>
      <c r="XC14" s="39"/>
      <c r="XD14" s="39"/>
      <c r="XE14" s="39"/>
      <c r="XF14" s="39"/>
      <c r="XG14" s="39"/>
      <c r="XH14" s="39"/>
      <c r="XI14" s="39"/>
      <c r="XJ14" s="39"/>
      <c r="XK14" s="39"/>
      <c r="XL14" s="39"/>
      <c r="XM14" s="39"/>
      <c r="XN14" s="39"/>
      <c r="XO14" s="39"/>
      <c r="XP14" s="39"/>
      <c r="XQ14" s="39"/>
      <c r="XR14" s="39"/>
      <c r="XS14" s="39"/>
      <c r="XT14" s="39"/>
      <c r="XU14" s="39"/>
      <c r="XV14" s="39"/>
      <c r="XW14" s="39"/>
      <c r="XX14" s="39"/>
      <c r="XY14" s="39"/>
      <c r="XZ14" s="39"/>
      <c r="YA14" s="39"/>
      <c r="YB14" s="39"/>
      <c r="YC14" s="39"/>
      <c r="YD14" s="39"/>
      <c r="YE14" s="39"/>
      <c r="YF14" s="39"/>
      <c r="YG14" s="39"/>
      <c r="YH14" s="39"/>
      <c r="YI14" s="39"/>
      <c r="YJ14" s="39"/>
      <c r="YK14" s="39"/>
      <c r="YL14" s="39"/>
      <c r="YM14" s="39"/>
      <c r="YN14" s="39"/>
      <c r="YO14" s="39"/>
      <c r="YP14" s="39"/>
      <c r="YQ14" s="39"/>
      <c r="YR14" s="39"/>
      <c r="YS14" s="39"/>
      <c r="YT14" s="39"/>
      <c r="YU14" s="39"/>
      <c r="YV14" s="39"/>
      <c r="YW14" s="39"/>
      <c r="YX14" s="39"/>
      <c r="YY14" s="39"/>
      <c r="YZ14" s="39"/>
      <c r="ZA14" s="39"/>
      <c r="ZB14" s="39"/>
      <c r="ZC14" s="39"/>
      <c r="ZD14" s="39"/>
      <c r="ZE14" s="39"/>
      <c r="ZF14" s="39"/>
      <c r="ZG14" s="39"/>
      <c r="ZH14" s="39"/>
      <c r="ZI14" s="39"/>
      <c r="ZJ14" s="39"/>
      <c r="ZK14" s="39"/>
      <c r="ZL14" s="39"/>
      <c r="ZM14" s="39"/>
      <c r="ZN14" s="39"/>
      <c r="ZO14" s="39"/>
      <c r="ZP14" s="39"/>
      <c r="ZQ14" s="39"/>
      <c r="ZR14" s="39"/>
      <c r="ZS14" s="39"/>
      <c r="ZT14" s="39"/>
      <c r="ZU14" s="39"/>
      <c r="ZV14" s="39"/>
      <c r="ZW14" s="39"/>
      <c r="ZX14" s="39"/>
      <c r="ZY14" s="39"/>
      <c r="ZZ14" s="39"/>
      <c r="AAA14" s="39"/>
      <c r="AAB14" s="39"/>
      <c r="AAC14" s="39"/>
      <c r="AAD14" s="39"/>
      <c r="AAE14" s="39"/>
      <c r="AAF14" s="39"/>
      <c r="AAG14" s="39"/>
      <c r="AAH14" s="39"/>
      <c r="AAI14" s="39"/>
      <c r="AAJ14" s="39"/>
      <c r="AAK14" s="39"/>
      <c r="AAL14" s="39"/>
      <c r="AAM14" s="39"/>
      <c r="AAN14" s="39"/>
      <c r="AAO14" s="39"/>
      <c r="AAP14" s="39"/>
      <c r="AAQ14" s="39"/>
      <c r="AAR14" s="39"/>
      <c r="AAS14" s="39"/>
      <c r="AAT14" s="39"/>
      <c r="AAU14" s="39"/>
      <c r="AAV14" s="39"/>
      <c r="AAW14" s="39"/>
      <c r="AAX14" s="39"/>
      <c r="AAY14" s="39"/>
      <c r="AAZ14" s="39"/>
      <c r="ABA14" s="39"/>
      <c r="ABB14" s="39"/>
      <c r="ABC14" s="39"/>
      <c r="ABD14" s="39"/>
      <c r="ABE14" s="39"/>
      <c r="ABF14" s="39"/>
      <c r="ABG14" s="39"/>
      <c r="ABH14" s="39"/>
      <c r="ABI14" s="39"/>
      <c r="ABJ14" s="39"/>
      <c r="ABK14" s="39"/>
      <c r="ABL14" s="39"/>
      <c r="ABM14" s="39"/>
      <c r="ABN14" s="39"/>
      <c r="ABO14" s="39"/>
      <c r="ABP14" s="39"/>
      <c r="ABQ14" s="39"/>
      <c r="ABR14" s="39"/>
      <c r="ABS14" s="39"/>
      <c r="ABT14" s="39"/>
      <c r="ABU14" s="39"/>
      <c r="ABV14" s="39"/>
      <c r="ABW14" s="39"/>
      <c r="ABX14" s="39"/>
      <c r="ABY14" s="39"/>
      <c r="ABZ14" s="39"/>
      <c r="ACA14" s="39"/>
      <c r="ACB14" s="39"/>
      <c r="ACC14" s="39"/>
      <c r="ACD14" s="39"/>
      <c r="ACE14" s="39"/>
      <c r="ACF14" s="39"/>
      <c r="ACG14" s="39"/>
      <c r="ACH14" s="39"/>
      <c r="ACI14" s="39"/>
      <c r="ACJ14" s="39"/>
      <c r="ACK14" s="39"/>
      <c r="ACL14" s="39"/>
      <c r="ACM14" s="39"/>
      <c r="ACN14" s="39"/>
      <c r="ACO14" s="39"/>
      <c r="ACP14" s="39"/>
      <c r="ACQ14" s="39"/>
      <c r="ACR14" s="39"/>
      <c r="ACS14" s="39"/>
      <c r="ACT14" s="39"/>
      <c r="ACU14" s="39"/>
      <c r="ACV14" s="39"/>
      <c r="ACW14" s="39"/>
      <c r="ACX14" s="39"/>
      <c r="ACY14" s="39"/>
      <c r="ACZ14" s="39"/>
      <c r="ADA14" s="39"/>
      <c r="ADB14" s="39"/>
      <c r="ADC14" s="39"/>
      <c r="ADD14" s="39"/>
      <c r="ADE14" s="39"/>
      <c r="ADF14" s="39"/>
      <c r="ADG14" s="39"/>
      <c r="ADH14" s="39"/>
      <c r="ADI14" s="39"/>
      <c r="ADJ14" s="39"/>
      <c r="ADK14" s="39"/>
      <c r="ADL14" s="39"/>
      <c r="ADM14" s="39"/>
      <c r="ADN14" s="39"/>
      <c r="ADO14" s="39"/>
      <c r="ADP14" s="39"/>
      <c r="ADQ14" s="39"/>
      <c r="ADR14" s="39"/>
      <c r="ADS14" s="39"/>
      <c r="ADT14" s="39"/>
      <c r="ADU14" s="39"/>
      <c r="ADV14" s="39"/>
      <c r="ADW14" s="39"/>
      <c r="ADX14" s="39"/>
      <c r="ADY14" s="39"/>
      <c r="ADZ14" s="39"/>
      <c r="AEA14" s="39"/>
      <c r="AEB14" s="39"/>
      <c r="AEC14" s="39"/>
      <c r="AED14" s="39"/>
      <c r="AEE14" s="39"/>
      <c r="AEF14" s="39"/>
      <c r="AEG14" s="39"/>
      <c r="AEH14" s="39"/>
      <c r="AEI14" s="39"/>
      <c r="AEJ14" s="39"/>
      <c r="AEK14" s="39"/>
      <c r="AEL14" s="39"/>
      <c r="AEM14" s="39"/>
      <c r="AEN14" s="39"/>
      <c r="AEO14" s="39"/>
      <c r="AEP14" s="39"/>
      <c r="AEQ14" s="39"/>
      <c r="AER14" s="39"/>
      <c r="AES14" s="39"/>
      <c r="AET14" s="39"/>
      <c r="AEU14" s="39"/>
      <c r="AEV14" s="39"/>
      <c r="AEW14" s="39"/>
      <c r="AEX14" s="39"/>
      <c r="AEY14" s="39"/>
      <c r="AEZ14" s="39"/>
      <c r="AFA14" s="39"/>
      <c r="AFB14" s="39"/>
      <c r="AFC14" s="39"/>
      <c r="AFD14" s="39"/>
      <c r="AFE14" s="39"/>
      <c r="AFF14" s="39"/>
      <c r="AFG14" s="39"/>
      <c r="AFH14" s="39"/>
      <c r="AFI14" s="39"/>
      <c r="AFJ14" s="39"/>
      <c r="AFK14" s="39"/>
      <c r="AFL14" s="39"/>
      <c r="AFM14" s="39"/>
      <c r="AFN14" s="39"/>
      <c r="AFO14" s="39"/>
      <c r="AFP14" s="39"/>
      <c r="AFQ14" s="39"/>
      <c r="AFR14" s="39"/>
      <c r="AFS14" s="39"/>
      <c r="AFT14" s="39"/>
      <c r="AFU14" s="39"/>
      <c r="AFV14" s="39"/>
      <c r="AFW14" s="39"/>
      <c r="AFX14" s="39"/>
    </row>
    <row r="15" spans="1:857" s="51" customFormat="1" ht="139.5" customHeight="1" thickTop="1" thickBot="1" x14ac:dyDescent="0.3">
      <c r="A15" s="646"/>
      <c r="B15" s="648"/>
      <c r="C15" s="684"/>
      <c r="D15" s="548" t="s">
        <v>26</v>
      </c>
      <c r="E15" s="124" t="s">
        <v>187</v>
      </c>
      <c r="F15" s="93" t="s">
        <v>405</v>
      </c>
      <c r="G15" s="94" t="s">
        <v>191</v>
      </c>
      <c r="H15" s="372" t="s">
        <v>189</v>
      </c>
      <c r="I15" s="95" t="s">
        <v>569</v>
      </c>
      <c r="J15" s="96">
        <v>87428</v>
      </c>
      <c r="K15" s="97" t="s">
        <v>424</v>
      </c>
      <c r="L15" s="341">
        <f>M15/J15</f>
        <v>0.43464336368211559</v>
      </c>
      <c r="M15" s="125">
        <v>38000</v>
      </c>
      <c r="N15" s="382">
        <f>0.3*38000</f>
        <v>11400</v>
      </c>
      <c r="O15" s="99">
        <v>1300</v>
      </c>
      <c r="P15" s="99">
        <f t="shared" ref="P15" si="5">O15-N15</f>
        <v>-10100</v>
      </c>
      <c r="Q15" s="94" t="s">
        <v>193</v>
      </c>
      <c r="R15" s="220" t="s">
        <v>194</v>
      </c>
      <c r="S15" s="226" t="s">
        <v>437</v>
      </c>
      <c r="T15" s="173">
        <f>1071/J15</f>
        <v>1.2250080065882784E-2</v>
      </c>
      <c r="U15" s="445" t="s">
        <v>626</v>
      </c>
      <c r="V15" s="100" t="s">
        <v>94</v>
      </c>
      <c r="W15" s="101" t="s">
        <v>63</v>
      </c>
      <c r="X15" s="283" t="s">
        <v>399</v>
      </c>
      <c r="Y15" s="80" t="s">
        <v>197</v>
      </c>
      <c r="Z15" s="364" t="s">
        <v>198</v>
      </c>
      <c r="AA15" s="43" t="s">
        <v>510</v>
      </c>
      <c r="AB15" s="205" t="s">
        <v>364</v>
      </c>
      <c r="AC15" s="194" t="s">
        <v>363</v>
      </c>
      <c r="AD15" s="194" t="s">
        <v>362</v>
      </c>
      <c r="AE15" s="213" t="s">
        <v>361</v>
      </c>
      <c r="AF15" s="205" t="s">
        <v>199</v>
      </c>
      <c r="AG15" s="80" t="s">
        <v>595</v>
      </c>
      <c r="AH15" s="608"/>
      <c r="AI15" s="249" t="s">
        <v>186</v>
      </c>
      <c r="AJ15" s="247" t="s">
        <v>187</v>
      </c>
      <c r="AK15" s="247" t="s">
        <v>188</v>
      </c>
      <c r="AL15" s="247" t="s">
        <v>189</v>
      </c>
      <c r="AM15" s="247" t="s">
        <v>190</v>
      </c>
      <c r="AN15" s="247" t="s">
        <v>191</v>
      </c>
      <c r="AO15" s="247" t="s">
        <v>192</v>
      </c>
      <c r="AP15" s="247" t="s">
        <v>193</v>
      </c>
      <c r="AQ15" s="247" t="s">
        <v>194</v>
      </c>
      <c r="AR15" s="248" t="s">
        <v>195</v>
      </c>
      <c r="AS15" s="246" t="s">
        <v>167</v>
      </c>
      <c r="AT15" s="247" t="s">
        <v>94</v>
      </c>
      <c r="AU15" s="247" t="s">
        <v>63</v>
      </c>
      <c r="AV15" s="247" t="s">
        <v>196</v>
      </c>
      <c r="AW15" s="246" t="s">
        <v>197</v>
      </c>
      <c r="AX15" s="235">
        <v>0.23</v>
      </c>
      <c r="AY15" s="31">
        <v>0.04</v>
      </c>
      <c r="AZ15" s="31">
        <v>0.06</v>
      </c>
      <c r="BA15" s="31">
        <v>0.72</v>
      </c>
      <c r="BB15" s="83"/>
      <c r="BC15" s="248" t="s">
        <v>198</v>
      </c>
      <c r="BD15" s="489" t="s">
        <v>509</v>
      </c>
      <c r="BE15" s="188" t="s">
        <v>364</v>
      </c>
      <c r="BF15" s="194" t="s">
        <v>363</v>
      </c>
      <c r="BG15" s="194" t="s">
        <v>362</v>
      </c>
      <c r="BH15" s="44" t="s">
        <v>361</v>
      </c>
      <c r="BI15" s="249" t="s">
        <v>199</v>
      </c>
      <c r="BJ15" s="490" t="s">
        <v>615</v>
      </c>
      <c r="BK15" s="491" t="s">
        <v>428</v>
      </c>
      <c r="BL15" s="492" t="s">
        <v>508</v>
      </c>
      <c r="BM15" s="490" t="s">
        <v>480</v>
      </c>
      <c r="BN15" s="491" t="s">
        <v>428</v>
      </c>
      <c r="BO15" s="238"/>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c r="IM15" s="39"/>
      <c r="IN15" s="39"/>
      <c r="IO15" s="39"/>
      <c r="IP15" s="39"/>
      <c r="IQ15" s="39"/>
      <c r="IR15" s="39"/>
      <c r="IS15" s="39"/>
      <c r="IT15" s="39"/>
      <c r="IU15" s="39"/>
      <c r="IV15" s="39"/>
      <c r="IW15" s="39"/>
      <c r="IX15" s="39"/>
      <c r="IY15" s="39"/>
      <c r="IZ15" s="39"/>
      <c r="JA15" s="39"/>
      <c r="JB15" s="39"/>
      <c r="JC15" s="39"/>
      <c r="JD15" s="39"/>
      <c r="JE15" s="39"/>
      <c r="JF15" s="39"/>
      <c r="JG15" s="39"/>
      <c r="JH15" s="39"/>
      <c r="JI15" s="39"/>
      <c r="JJ15" s="39"/>
      <c r="JK15" s="39"/>
      <c r="JL15" s="39"/>
      <c r="JM15" s="39"/>
      <c r="JN15" s="39"/>
      <c r="JO15" s="39"/>
      <c r="JP15" s="39"/>
      <c r="JQ15" s="39"/>
      <c r="JR15" s="39"/>
      <c r="JS15" s="39"/>
      <c r="JT15" s="39"/>
      <c r="JU15" s="39"/>
      <c r="JV15" s="39"/>
      <c r="JW15" s="39"/>
      <c r="JX15" s="39"/>
      <c r="JY15" s="39"/>
      <c r="JZ15" s="39"/>
      <c r="KA15" s="39"/>
      <c r="KB15" s="39"/>
      <c r="KC15" s="39"/>
      <c r="KD15" s="39"/>
      <c r="KE15" s="39"/>
      <c r="KF15" s="39"/>
      <c r="KG15" s="39"/>
      <c r="KH15" s="39"/>
      <c r="KI15" s="39"/>
      <c r="KJ15" s="39"/>
      <c r="KK15" s="39"/>
      <c r="KL15" s="39"/>
      <c r="KM15" s="39"/>
      <c r="KN15" s="39"/>
      <c r="KO15" s="39"/>
      <c r="KP15" s="39"/>
      <c r="KQ15" s="39"/>
      <c r="KR15" s="39"/>
      <c r="KS15" s="39"/>
      <c r="KT15" s="39"/>
      <c r="KU15" s="39"/>
      <c r="KV15" s="39"/>
      <c r="KW15" s="39"/>
      <c r="KX15" s="39"/>
      <c r="KY15" s="39"/>
      <c r="KZ15" s="39"/>
      <c r="LA15" s="39"/>
      <c r="LB15" s="39"/>
      <c r="LC15" s="39"/>
      <c r="LD15" s="39"/>
      <c r="LE15" s="39"/>
      <c r="LF15" s="39"/>
      <c r="LG15" s="39"/>
      <c r="LH15" s="39"/>
      <c r="LI15" s="39"/>
      <c r="LJ15" s="39"/>
      <c r="LK15" s="39"/>
      <c r="LL15" s="39"/>
      <c r="LM15" s="39"/>
      <c r="LN15" s="39"/>
      <c r="LO15" s="39"/>
      <c r="LP15" s="39"/>
      <c r="LQ15" s="39"/>
      <c r="LR15" s="39"/>
      <c r="LS15" s="39"/>
      <c r="LT15" s="39"/>
      <c r="LU15" s="39"/>
      <c r="LV15" s="39"/>
      <c r="LW15" s="39"/>
      <c r="LX15" s="39"/>
      <c r="LY15" s="39"/>
      <c r="LZ15" s="39"/>
      <c r="MA15" s="39"/>
      <c r="MB15" s="39"/>
      <c r="MC15" s="39"/>
      <c r="MD15" s="39"/>
      <c r="ME15" s="39"/>
      <c r="MF15" s="39"/>
      <c r="MG15" s="39"/>
      <c r="MH15" s="39"/>
      <c r="MI15" s="39"/>
      <c r="MJ15" s="39"/>
      <c r="MK15" s="39"/>
      <c r="ML15" s="39"/>
      <c r="MM15" s="39"/>
      <c r="MN15" s="39"/>
      <c r="MO15" s="39"/>
      <c r="MP15" s="39"/>
      <c r="MQ15" s="39"/>
      <c r="MR15" s="39"/>
      <c r="MS15" s="39"/>
      <c r="MT15" s="39"/>
      <c r="MU15" s="39"/>
      <c r="MV15" s="39"/>
      <c r="MW15" s="39"/>
      <c r="MX15" s="39"/>
      <c r="MY15" s="39"/>
      <c r="MZ15" s="39"/>
      <c r="NA15" s="39"/>
      <c r="NB15" s="39"/>
      <c r="NC15" s="39"/>
      <c r="ND15" s="39"/>
      <c r="NE15" s="39"/>
      <c r="NF15" s="39"/>
      <c r="NG15" s="39"/>
      <c r="NH15" s="39"/>
      <c r="NI15" s="39"/>
      <c r="NJ15" s="39"/>
      <c r="NK15" s="39"/>
      <c r="NL15" s="39"/>
      <c r="NM15" s="39"/>
      <c r="NN15" s="39"/>
      <c r="NO15" s="39"/>
      <c r="NP15" s="39"/>
      <c r="NQ15" s="39"/>
      <c r="NR15" s="39"/>
      <c r="NS15" s="39"/>
      <c r="NT15" s="39"/>
      <c r="NU15" s="39"/>
      <c r="NV15" s="39"/>
      <c r="NW15" s="39"/>
      <c r="NX15" s="39"/>
      <c r="NY15" s="39"/>
      <c r="NZ15" s="39"/>
      <c r="OA15" s="39"/>
      <c r="OB15" s="39"/>
      <c r="OC15" s="39"/>
      <c r="OD15" s="39"/>
      <c r="OE15" s="39"/>
      <c r="OF15" s="39"/>
      <c r="OG15" s="39"/>
      <c r="OH15" s="39"/>
      <c r="OI15" s="39"/>
      <c r="OJ15" s="39"/>
      <c r="OK15" s="39"/>
      <c r="OL15" s="39"/>
      <c r="OM15" s="39"/>
      <c r="ON15" s="39"/>
      <c r="OO15" s="39"/>
      <c r="OP15" s="39"/>
      <c r="OQ15" s="39"/>
      <c r="OR15" s="39"/>
      <c r="OS15" s="39"/>
      <c r="OT15" s="39"/>
      <c r="OU15" s="39"/>
      <c r="OV15" s="39"/>
      <c r="OW15" s="39"/>
      <c r="OX15" s="39"/>
      <c r="OY15" s="39"/>
      <c r="OZ15" s="39"/>
      <c r="PA15" s="39"/>
      <c r="PB15" s="39"/>
      <c r="PC15" s="39"/>
      <c r="PD15" s="39"/>
      <c r="PE15" s="39"/>
      <c r="PF15" s="39"/>
      <c r="PG15" s="39"/>
      <c r="PH15" s="39"/>
      <c r="PI15" s="39"/>
      <c r="PJ15" s="39"/>
      <c r="PK15" s="39"/>
      <c r="PL15" s="39"/>
      <c r="PM15" s="39"/>
      <c r="PN15" s="39"/>
      <c r="PO15" s="39"/>
      <c r="PP15" s="39"/>
      <c r="PQ15" s="39"/>
      <c r="PR15" s="39"/>
      <c r="PS15" s="39"/>
      <c r="PT15" s="39"/>
      <c r="PU15" s="39"/>
      <c r="PV15" s="39"/>
      <c r="PW15" s="39"/>
      <c r="PX15" s="39"/>
      <c r="PY15" s="39"/>
      <c r="PZ15" s="39"/>
      <c r="QA15" s="39"/>
      <c r="QB15" s="39"/>
      <c r="QC15" s="39"/>
      <c r="QD15" s="39"/>
      <c r="QE15" s="39"/>
      <c r="QF15" s="39"/>
      <c r="QG15" s="39"/>
      <c r="QH15" s="39"/>
      <c r="QI15" s="39"/>
      <c r="QJ15" s="39"/>
      <c r="QK15" s="39"/>
      <c r="QL15" s="39"/>
      <c r="QM15" s="39"/>
      <c r="QN15" s="39"/>
      <c r="QO15" s="39"/>
      <c r="QP15" s="39"/>
      <c r="QQ15" s="39"/>
      <c r="QR15" s="39"/>
      <c r="QS15" s="39"/>
      <c r="QT15" s="39"/>
      <c r="QU15" s="39"/>
      <c r="QV15" s="39"/>
      <c r="QW15" s="39"/>
      <c r="QX15" s="39"/>
      <c r="QY15" s="39"/>
      <c r="QZ15" s="39"/>
      <c r="RA15" s="39"/>
      <c r="RB15" s="39"/>
      <c r="RC15" s="39"/>
      <c r="RD15" s="39"/>
      <c r="RE15" s="39"/>
      <c r="RF15" s="39"/>
      <c r="RG15" s="39"/>
      <c r="RH15" s="39"/>
      <c r="RI15" s="39"/>
      <c r="RJ15" s="39"/>
      <c r="RK15" s="39"/>
      <c r="RL15" s="39"/>
      <c r="RM15" s="39"/>
      <c r="RN15" s="39"/>
      <c r="RO15" s="39"/>
      <c r="RP15" s="39"/>
      <c r="RQ15" s="39"/>
      <c r="RR15" s="39"/>
      <c r="RS15" s="39"/>
      <c r="RT15" s="39"/>
      <c r="RU15" s="39"/>
      <c r="RV15" s="39"/>
      <c r="RW15" s="39"/>
      <c r="RX15" s="39"/>
      <c r="RY15" s="39"/>
      <c r="RZ15" s="39"/>
      <c r="SA15" s="39"/>
      <c r="SB15" s="39"/>
      <c r="SC15" s="39"/>
      <c r="SD15" s="39"/>
      <c r="SE15" s="39"/>
      <c r="SF15" s="39"/>
      <c r="SG15" s="39"/>
      <c r="SH15" s="39"/>
      <c r="SI15" s="39"/>
      <c r="SJ15" s="39"/>
      <c r="SK15" s="39"/>
      <c r="SL15" s="39"/>
      <c r="SM15" s="39"/>
      <c r="SN15" s="39"/>
      <c r="SO15" s="39"/>
      <c r="SP15" s="39"/>
      <c r="SQ15" s="39"/>
      <c r="SR15" s="39"/>
      <c r="SS15" s="39"/>
      <c r="ST15" s="39"/>
      <c r="SU15" s="39"/>
      <c r="SV15" s="39"/>
      <c r="SW15" s="39"/>
      <c r="SX15" s="39"/>
      <c r="SY15" s="39"/>
      <c r="SZ15" s="39"/>
      <c r="TA15" s="39"/>
      <c r="TB15" s="39"/>
      <c r="TC15" s="39"/>
      <c r="TD15" s="39"/>
      <c r="TE15" s="39"/>
      <c r="TF15" s="39"/>
      <c r="TG15" s="39"/>
      <c r="TH15" s="39"/>
      <c r="TI15" s="39"/>
      <c r="TJ15" s="39"/>
      <c r="TK15" s="39"/>
      <c r="TL15" s="39"/>
      <c r="TM15" s="39"/>
      <c r="TN15" s="39"/>
      <c r="TO15" s="39"/>
      <c r="TP15" s="39"/>
      <c r="TQ15" s="39"/>
      <c r="TR15" s="39"/>
      <c r="TS15" s="39"/>
      <c r="TT15" s="39"/>
      <c r="TU15" s="39"/>
      <c r="TV15" s="39"/>
      <c r="TW15" s="39"/>
      <c r="TX15" s="39"/>
      <c r="TY15" s="39"/>
      <c r="TZ15" s="39"/>
      <c r="UA15" s="39"/>
      <c r="UB15" s="39"/>
      <c r="UC15" s="39"/>
      <c r="UD15" s="39"/>
      <c r="UE15" s="39"/>
      <c r="UF15" s="39"/>
      <c r="UG15" s="39"/>
      <c r="UH15" s="39"/>
      <c r="UI15" s="39"/>
      <c r="UJ15" s="39"/>
      <c r="UK15" s="39"/>
      <c r="UL15" s="39"/>
      <c r="UM15" s="39"/>
      <c r="UN15" s="39"/>
      <c r="UO15" s="39"/>
      <c r="UP15" s="39"/>
      <c r="UQ15" s="39"/>
      <c r="UR15" s="39"/>
      <c r="US15" s="39"/>
      <c r="UT15" s="39"/>
      <c r="UU15" s="39"/>
      <c r="UV15" s="39"/>
      <c r="UW15" s="39"/>
      <c r="UX15" s="39"/>
      <c r="UY15" s="39"/>
      <c r="UZ15" s="39"/>
      <c r="VA15" s="39"/>
      <c r="VB15" s="39"/>
      <c r="VC15" s="39"/>
      <c r="VD15" s="39"/>
      <c r="VE15" s="39"/>
      <c r="VF15" s="39"/>
      <c r="VG15" s="39"/>
      <c r="VH15" s="39"/>
      <c r="VI15" s="39"/>
      <c r="VJ15" s="39"/>
      <c r="VK15" s="39"/>
      <c r="VL15" s="39"/>
      <c r="VM15" s="39"/>
      <c r="VN15" s="39"/>
      <c r="VO15" s="39"/>
      <c r="VP15" s="39"/>
      <c r="VQ15" s="39"/>
      <c r="VR15" s="39"/>
      <c r="VS15" s="39"/>
      <c r="VT15" s="39"/>
      <c r="VU15" s="39"/>
      <c r="VV15" s="39"/>
      <c r="VW15" s="39"/>
      <c r="VX15" s="39"/>
      <c r="VY15" s="39"/>
      <c r="VZ15" s="39"/>
      <c r="WA15" s="39"/>
      <c r="WB15" s="39"/>
      <c r="WC15" s="39"/>
      <c r="WD15" s="39"/>
      <c r="WE15" s="39"/>
      <c r="WF15" s="39"/>
      <c r="WG15" s="39"/>
      <c r="WH15" s="39"/>
      <c r="WI15" s="39"/>
      <c r="WJ15" s="39"/>
      <c r="WK15" s="39"/>
      <c r="WL15" s="39"/>
      <c r="WM15" s="39"/>
      <c r="WN15" s="39"/>
      <c r="WO15" s="39"/>
      <c r="WP15" s="39"/>
      <c r="WQ15" s="39"/>
      <c r="WR15" s="39"/>
      <c r="WS15" s="39"/>
      <c r="WT15" s="39"/>
      <c r="WU15" s="39"/>
      <c r="WV15" s="39"/>
      <c r="WW15" s="39"/>
      <c r="WX15" s="39"/>
      <c r="WY15" s="39"/>
      <c r="WZ15" s="39"/>
      <c r="XA15" s="39"/>
      <c r="XB15" s="39"/>
      <c r="XC15" s="39"/>
      <c r="XD15" s="39"/>
      <c r="XE15" s="39"/>
      <c r="XF15" s="39"/>
      <c r="XG15" s="39"/>
      <c r="XH15" s="39"/>
      <c r="XI15" s="39"/>
      <c r="XJ15" s="39"/>
      <c r="XK15" s="39"/>
      <c r="XL15" s="39"/>
      <c r="XM15" s="39"/>
      <c r="XN15" s="39"/>
      <c r="XO15" s="39"/>
      <c r="XP15" s="39"/>
      <c r="XQ15" s="39"/>
      <c r="XR15" s="39"/>
      <c r="XS15" s="39"/>
      <c r="XT15" s="39"/>
      <c r="XU15" s="39"/>
      <c r="XV15" s="39"/>
      <c r="XW15" s="39"/>
      <c r="XX15" s="39"/>
      <c r="XY15" s="39"/>
      <c r="XZ15" s="39"/>
      <c r="YA15" s="39"/>
      <c r="YB15" s="39"/>
      <c r="YC15" s="39"/>
      <c r="YD15" s="39"/>
      <c r="YE15" s="39"/>
      <c r="YF15" s="39"/>
      <c r="YG15" s="39"/>
      <c r="YH15" s="39"/>
      <c r="YI15" s="39"/>
      <c r="YJ15" s="39"/>
      <c r="YK15" s="39"/>
      <c r="YL15" s="39"/>
      <c r="YM15" s="39"/>
      <c r="YN15" s="39"/>
      <c r="YO15" s="39"/>
      <c r="YP15" s="39"/>
      <c r="YQ15" s="39"/>
      <c r="YR15" s="39"/>
      <c r="YS15" s="39"/>
      <c r="YT15" s="39"/>
      <c r="YU15" s="39"/>
      <c r="YV15" s="39"/>
      <c r="YW15" s="39"/>
      <c r="YX15" s="39"/>
      <c r="YY15" s="39"/>
      <c r="YZ15" s="39"/>
      <c r="ZA15" s="39"/>
      <c r="ZB15" s="39"/>
      <c r="ZC15" s="39"/>
      <c r="ZD15" s="39"/>
      <c r="ZE15" s="39"/>
      <c r="ZF15" s="39"/>
      <c r="ZG15" s="39"/>
      <c r="ZH15" s="39"/>
      <c r="ZI15" s="39"/>
      <c r="ZJ15" s="39"/>
      <c r="ZK15" s="39"/>
      <c r="ZL15" s="39"/>
      <c r="ZM15" s="39"/>
      <c r="ZN15" s="39"/>
      <c r="ZO15" s="39"/>
      <c r="ZP15" s="39"/>
      <c r="ZQ15" s="39"/>
      <c r="ZR15" s="39"/>
      <c r="ZS15" s="39"/>
      <c r="ZT15" s="39"/>
      <c r="ZU15" s="39"/>
      <c r="ZV15" s="39"/>
      <c r="ZW15" s="39"/>
      <c r="ZX15" s="39"/>
      <c r="ZY15" s="39"/>
      <c r="ZZ15" s="39"/>
      <c r="AAA15" s="39"/>
      <c r="AAB15" s="39"/>
      <c r="AAC15" s="39"/>
      <c r="AAD15" s="39"/>
      <c r="AAE15" s="39"/>
      <c r="AAF15" s="39"/>
      <c r="AAG15" s="39"/>
      <c r="AAH15" s="39"/>
      <c r="AAI15" s="39"/>
      <c r="AAJ15" s="39"/>
      <c r="AAK15" s="39"/>
      <c r="AAL15" s="39"/>
      <c r="AAM15" s="39"/>
      <c r="AAN15" s="39"/>
      <c r="AAO15" s="39"/>
      <c r="AAP15" s="39"/>
      <c r="AAQ15" s="39"/>
      <c r="AAR15" s="39"/>
      <c r="AAS15" s="39"/>
      <c r="AAT15" s="39"/>
      <c r="AAU15" s="39"/>
      <c r="AAV15" s="39"/>
      <c r="AAW15" s="39"/>
      <c r="AAX15" s="39"/>
      <c r="AAY15" s="39"/>
      <c r="AAZ15" s="39"/>
      <c r="ABA15" s="39"/>
      <c r="ABB15" s="39"/>
      <c r="ABC15" s="39"/>
      <c r="ABD15" s="39"/>
      <c r="ABE15" s="39"/>
      <c r="ABF15" s="39"/>
      <c r="ABG15" s="39"/>
      <c r="ABH15" s="39"/>
      <c r="ABI15" s="39"/>
      <c r="ABJ15" s="39"/>
      <c r="ABK15" s="39"/>
      <c r="ABL15" s="39"/>
      <c r="ABM15" s="39"/>
      <c r="ABN15" s="39"/>
      <c r="ABO15" s="39"/>
      <c r="ABP15" s="39"/>
      <c r="ABQ15" s="39"/>
      <c r="ABR15" s="39"/>
      <c r="ABS15" s="39"/>
      <c r="ABT15" s="39"/>
      <c r="ABU15" s="39"/>
      <c r="ABV15" s="39"/>
      <c r="ABW15" s="39"/>
      <c r="ABX15" s="39"/>
      <c r="ABY15" s="39"/>
      <c r="ABZ15" s="39"/>
      <c r="ACA15" s="39"/>
      <c r="ACB15" s="39"/>
      <c r="ACC15" s="39"/>
      <c r="ACD15" s="39"/>
      <c r="ACE15" s="39"/>
      <c r="ACF15" s="39"/>
      <c r="ACG15" s="39"/>
      <c r="ACH15" s="39"/>
      <c r="ACI15" s="39"/>
      <c r="ACJ15" s="39"/>
      <c r="ACK15" s="39"/>
      <c r="ACL15" s="39"/>
      <c r="ACM15" s="39"/>
      <c r="ACN15" s="39"/>
      <c r="ACO15" s="39"/>
      <c r="ACP15" s="39"/>
      <c r="ACQ15" s="39"/>
      <c r="ACR15" s="39"/>
      <c r="ACS15" s="39"/>
      <c r="ACT15" s="39"/>
      <c r="ACU15" s="39"/>
      <c r="ACV15" s="39"/>
      <c r="ACW15" s="39"/>
      <c r="ACX15" s="39"/>
      <c r="ACY15" s="39"/>
      <c r="ACZ15" s="39"/>
      <c r="ADA15" s="39"/>
      <c r="ADB15" s="39"/>
      <c r="ADC15" s="39"/>
      <c r="ADD15" s="39"/>
      <c r="ADE15" s="39"/>
      <c r="ADF15" s="39"/>
      <c r="ADG15" s="39"/>
      <c r="ADH15" s="39"/>
      <c r="ADI15" s="39"/>
      <c r="ADJ15" s="39"/>
      <c r="ADK15" s="39"/>
      <c r="ADL15" s="39"/>
      <c r="ADM15" s="39"/>
      <c r="ADN15" s="39"/>
      <c r="ADO15" s="39"/>
      <c r="ADP15" s="39"/>
      <c r="ADQ15" s="39"/>
      <c r="ADR15" s="39"/>
      <c r="ADS15" s="39"/>
      <c r="ADT15" s="39"/>
      <c r="ADU15" s="39"/>
      <c r="ADV15" s="39"/>
      <c r="ADW15" s="39"/>
      <c r="ADX15" s="39"/>
      <c r="ADY15" s="39"/>
      <c r="ADZ15" s="39"/>
      <c r="AEA15" s="39"/>
      <c r="AEB15" s="39"/>
      <c r="AEC15" s="39"/>
      <c r="AED15" s="39"/>
      <c r="AEE15" s="39"/>
      <c r="AEF15" s="39"/>
      <c r="AEG15" s="39"/>
      <c r="AEH15" s="39"/>
      <c r="AEI15" s="39"/>
      <c r="AEJ15" s="39"/>
      <c r="AEK15" s="39"/>
      <c r="AEL15" s="39"/>
      <c r="AEM15" s="39"/>
      <c r="AEN15" s="39"/>
      <c r="AEO15" s="39"/>
      <c r="AEP15" s="39"/>
      <c r="AEQ15" s="39"/>
      <c r="AER15" s="39"/>
      <c r="AES15" s="39"/>
      <c r="AET15" s="39"/>
      <c r="AEU15" s="39"/>
      <c r="AEV15" s="39"/>
      <c r="AEW15" s="39"/>
      <c r="AEX15" s="39"/>
      <c r="AEY15" s="39"/>
      <c r="AEZ15" s="39"/>
      <c r="AFA15" s="39"/>
      <c r="AFB15" s="39"/>
      <c r="AFC15" s="39"/>
      <c r="AFD15" s="39"/>
      <c r="AFE15" s="39"/>
      <c r="AFF15" s="39"/>
      <c r="AFG15" s="39"/>
      <c r="AFH15" s="39"/>
      <c r="AFI15" s="39"/>
      <c r="AFJ15" s="39"/>
      <c r="AFK15" s="39"/>
      <c r="AFL15" s="39"/>
      <c r="AFM15" s="39"/>
      <c r="AFN15" s="39"/>
      <c r="AFO15" s="39"/>
      <c r="AFP15" s="39"/>
      <c r="AFQ15" s="39"/>
      <c r="AFR15" s="39"/>
      <c r="AFS15" s="39"/>
      <c r="AFT15" s="39"/>
      <c r="AFU15" s="39"/>
      <c r="AFV15" s="39"/>
      <c r="AFW15" s="39"/>
      <c r="AFX15" s="39"/>
    </row>
    <row r="16" spans="1:857" s="6" customFormat="1" ht="112.5" customHeight="1" thickTop="1" thickBot="1" x14ac:dyDescent="0.3">
      <c r="A16" s="646"/>
      <c r="B16" s="648"/>
      <c r="C16" s="684"/>
      <c r="D16" s="732" t="s">
        <v>27</v>
      </c>
      <c r="E16" s="553" t="s">
        <v>255</v>
      </c>
      <c r="F16" s="554" t="s">
        <v>314</v>
      </c>
      <c r="G16" s="555" t="s">
        <v>259</v>
      </c>
      <c r="H16" s="556" t="s">
        <v>558</v>
      </c>
      <c r="I16" s="557" t="s">
        <v>564</v>
      </c>
      <c r="J16" s="558">
        <v>22942</v>
      </c>
      <c r="K16" s="559" t="s">
        <v>635</v>
      </c>
      <c r="L16" s="560">
        <v>0.309</v>
      </c>
      <c r="M16" s="561">
        <f>L16*J16</f>
        <v>7089.0779999999995</v>
      </c>
      <c r="N16" s="562">
        <v>5334</v>
      </c>
      <c r="O16" s="563">
        <v>4774</v>
      </c>
      <c r="P16" s="563">
        <f t="shared" ref="P16" si="6">O16-N16</f>
        <v>-560</v>
      </c>
      <c r="Q16" s="555" t="s">
        <v>321</v>
      </c>
      <c r="R16" s="564" t="s">
        <v>262</v>
      </c>
      <c r="S16" s="565">
        <f>15086/J16</f>
        <v>0.65757126667247845</v>
      </c>
      <c r="T16" s="566">
        <f>238/J16</f>
        <v>1.0373986574840902E-2</v>
      </c>
      <c r="U16" s="740" t="s">
        <v>630</v>
      </c>
      <c r="V16" s="742" t="s">
        <v>47</v>
      </c>
      <c r="W16" s="744" t="s">
        <v>265</v>
      </c>
      <c r="X16" s="738" t="s">
        <v>399</v>
      </c>
      <c r="Y16" s="567" t="s">
        <v>267</v>
      </c>
      <c r="Z16" s="568" t="s">
        <v>268</v>
      </c>
      <c r="AA16" s="569" t="s">
        <v>486</v>
      </c>
      <c r="AB16" s="570" t="s">
        <v>383</v>
      </c>
      <c r="AC16" s="571" t="s">
        <v>382</v>
      </c>
      <c r="AD16" s="571" t="s">
        <v>381</v>
      </c>
      <c r="AE16" s="572" t="s">
        <v>380</v>
      </c>
      <c r="AF16" s="746" t="s">
        <v>269</v>
      </c>
      <c r="AG16" s="748" t="s">
        <v>592</v>
      </c>
      <c r="AH16" s="608"/>
      <c r="AI16" s="750" t="s">
        <v>254</v>
      </c>
      <c r="AJ16" s="575" t="s">
        <v>255</v>
      </c>
      <c r="AK16" s="575" t="s">
        <v>256</v>
      </c>
      <c r="AL16" s="575" t="s">
        <v>257</v>
      </c>
      <c r="AM16" s="575" t="s">
        <v>258</v>
      </c>
      <c r="AN16" s="575" t="s">
        <v>259</v>
      </c>
      <c r="AO16" s="575" t="s">
        <v>260</v>
      </c>
      <c r="AP16" s="575" t="s">
        <v>261</v>
      </c>
      <c r="AQ16" s="575" t="s">
        <v>262</v>
      </c>
      <c r="AR16" s="576" t="s">
        <v>263</v>
      </c>
      <c r="AS16" s="574" t="s">
        <v>264</v>
      </c>
      <c r="AT16" s="575" t="s">
        <v>47</v>
      </c>
      <c r="AU16" s="575" t="s">
        <v>265</v>
      </c>
      <c r="AV16" s="575" t="s">
        <v>266</v>
      </c>
      <c r="AW16" s="574" t="s">
        <v>267</v>
      </c>
      <c r="AX16" s="577">
        <v>0.06</v>
      </c>
      <c r="AY16" s="578">
        <v>0.05</v>
      </c>
      <c r="AZ16" s="578">
        <v>0.11</v>
      </c>
      <c r="BA16" s="578">
        <v>0.73</v>
      </c>
      <c r="BB16" s="579">
        <v>0.05</v>
      </c>
      <c r="BC16" s="576" t="s">
        <v>268</v>
      </c>
      <c r="BD16" s="752" t="s">
        <v>485</v>
      </c>
      <c r="BE16" s="573" t="s">
        <v>383</v>
      </c>
      <c r="BF16" s="571" t="s">
        <v>382</v>
      </c>
      <c r="BG16" s="571" t="s">
        <v>381</v>
      </c>
      <c r="BH16" s="580" t="s">
        <v>380</v>
      </c>
      <c r="BI16" s="754" t="s">
        <v>269</v>
      </c>
      <c r="BJ16" s="756" t="s">
        <v>614</v>
      </c>
      <c r="BK16" s="582" t="s">
        <v>428</v>
      </c>
      <c r="BL16" s="583" t="s">
        <v>480</v>
      </c>
      <c r="BM16" s="581" t="s">
        <v>480</v>
      </c>
      <c r="BN16" s="582" t="s">
        <v>484</v>
      </c>
      <c r="BO16" s="238"/>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c r="IO16" s="39"/>
      <c r="IP16" s="39"/>
      <c r="IQ16" s="39"/>
      <c r="IR16" s="39"/>
      <c r="IS16" s="39"/>
      <c r="IT16" s="39"/>
      <c r="IU16" s="39"/>
      <c r="IV16" s="39"/>
      <c r="IW16" s="39"/>
      <c r="IX16" s="39"/>
      <c r="IY16" s="39"/>
      <c r="IZ16" s="39"/>
      <c r="JA16" s="39"/>
      <c r="JB16" s="39"/>
      <c r="JC16" s="39"/>
      <c r="JD16" s="39"/>
      <c r="JE16" s="39"/>
      <c r="JF16" s="39"/>
      <c r="JG16" s="39"/>
      <c r="JH16" s="39"/>
      <c r="JI16" s="39"/>
      <c r="JJ16" s="39"/>
      <c r="JK16" s="39"/>
      <c r="JL16" s="39"/>
      <c r="JM16" s="39"/>
      <c r="JN16" s="39"/>
      <c r="JO16" s="39"/>
      <c r="JP16" s="39"/>
      <c r="JQ16" s="39"/>
      <c r="JR16" s="39"/>
      <c r="JS16" s="39"/>
      <c r="JT16" s="39"/>
      <c r="JU16" s="39"/>
      <c r="JV16" s="39"/>
      <c r="JW16" s="39"/>
      <c r="JX16" s="39"/>
      <c r="JY16" s="39"/>
      <c r="JZ16" s="39"/>
      <c r="KA16" s="39"/>
      <c r="KB16" s="39"/>
      <c r="KC16" s="39"/>
      <c r="KD16" s="39"/>
      <c r="KE16" s="39"/>
      <c r="KF16" s="39"/>
      <c r="KG16" s="39"/>
      <c r="KH16" s="39"/>
      <c r="KI16" s="39"/>
      <c r="KJ16" s="39"/>
      <c r="KK16" s="39"/>
      <c r="KL16" s="39"/>
      <c r="KM16" s="39"/>
      <c r="KN16" s="39"/>
      <c r="KO16" s="39"/>
      <c r="KP16" s="39"/>
      <c r="KQ16" s="39"/>
      <c r="KR16" s="39"/>
      <c r="KS16" s="39"/>
      <c r="KT16" s="39"/>
      <c r="KU16" s="39"/>
      <c r="KV16" s="39"/>
      <c r="KW16" s="39"/>
      <c r="KX16" s="39"/>
      <c r="KY16" s="39"/>
      <c r="KZ16" s="39"/>
      <c r="LA16" s="39"/>
      <c r="LB16" s="39"/>
      <c r="LC16" s="39"/>
      <c r="LD16" s="39"/>
      <c r="LE16" s="39"/>
      <c r="LF16" s="39"/>
      <c r="LG16" s="39"/>
      <c r="LH16" s="39"/>
      <c r="LI16" s="39"/>
      <c r="LJ16" s="39"/>
      <c r="LK16" s="39"/>
      <c r="LL16" s="39"/>
      <c r="LM16" s="39"/>
      <c r="LN16" s="39"/>
      <c r="LO16" s="39"/>
      <c r="LP16" s="39"/>
      <c r="LQ16" s="39"/>
      <c r="LR16" s="39"/>
      <c r="LS16" s="39"/>
      <c r="LT16" s="39"/>
      <c r="LU16" s="39"/>
      <c r="LV16" s="39"/>
      <c r="LW16" s="39"/>
      <c r="LX16" s="39"/>
      <c r="LY16" s="39"/>
      <c r="LZ16" s="39"/>
      <c r="MA16" s="39"/>
      <c r="MB16" s="39"/>
      <c r="MC16" s="39"/>
      <c r="MD16" s="39"/>
      <c r="ME16" s="39"/>
      <c r="MF16" s="39"/>
      <c r="MG16" s="39"/>
      <c r="MH16" s="39"/>
      <c r="MI16" s="39"/>
      <c r="MJ16" s="39"/>
      <c r="MK16" s="39"/>
      <c r="ML16" s="39"/>
      <c r="MM16" s="39"/>
      <c r="MN16" s="39"/>
      <c r="MO16" s="39"/>
      <c r="MP16" s="39"/>
      <c r="MQ16" s="39"/>
      <c r="MR16" s="39"/>
      <c r="MS16" s="39"/>
      <c r="MT16" s="39"/>
      <c r="MU16" s="39"/>
      <c r="MV16" s="39"/>
      <c r="MW16" s="39"/>
      <c r="MX16" s="39"/>
      <c r="MY16" s="39"/>
      <c r="MZ16" s="39"/>
      <c r="NA16" s="39"/>
      <c r="NB16" s="39"/>
      <c r="NC16" s="39"/>
      <c r="ND16" s="39"/>
      <c r="NE16" s="39"/>
      <c r="NF16" s="39"/>
      <c r="NG16" s="39"/>
      <c r="NH16" s="39"/>
      <c r="NI16" s="39"/>
      <c r="NJ16" s="39"/>
      <c r="NK16" s="39"/>
      <c r="NL16" s="39"/>
      <c r="NM16" s="39"/>
      <c r="NN16" s="39"/>
      <c r="NO16" s="39"/>
      <c r="NP16" s="39"/>
      <c r="NQ16" s="39"/>
      <c r="NR16" s="39"/>
      <c r="NS16" s="39"/>
      <c r="NT16" s="39"/>
      <c r="NU16" s="39"/>
      <c r="NV16" s="39"/>
      <c r="NW16" s="39"/>
      <c r="NX16" s="39"/>
      <c r="NY16" s="39"/>
      <c r="NZ16" s="39"/>
      <c r="OA16" s="39"/>
      <c r="OB16" s="39"/>
      <c r="OC16" s="39"/>
      <c r="OD16" s="39"/>
      <c r="OE16" s="39"/>
      <c r="OF16" s="39"/>
      <c r="OG16" s="39"/>
      <c r="OH16" s="39"/>
      <c r="OI16" s="39"/>
      <c r="OJ16" s="39"/>
      <c r="OK16" s="39"/>
      <c r="OL16" s="39"/>
      <c r="OM16" s="39"/>
      <c r="ON16" s="39"/>
      <c r="OO16" s="39"/>
      <c r="OP16" s="39"/>
      <c r="OQ16" s="39"/>
      <c r="OR16" s="39"/>
      <c r="OS16" s="39"/>
      <c r="OT16" s="39"/>
      <c r="OU16" s="39"/>
      <c r="OV16" s="39"/>
      <c r="OW16" s="39"/>
      <c r="OX16" s="39"/>
      <c r="OY16" s="39"/>
      <c r="OZ16" s="39"/>
      <c r="PA16" s="39"/>
      <c r="PB16" s="39"/>
      <c r="PC16" s="39"/>
      <c r="PD16" s="39"/>
      <c r="PE16" s="39"/>
      <c r="PF16" s="39"/>
      <c r="PG16" s="39"/>
      <c r="PH16" s="39"/>
      <c r="PI16" s="39"/>
      <c r="PJ16" s="39"/>
      <c r="PK16" s="39"/>
      <c r="PL16" s="39"/>
      <c r="PM16" s="39"/>
      <c r="PN16" s="39"/>
      <c r="PO16" s="39"/>
      <c r="PP16" s="39"/>
      <c r="PQ16" s="39"/>
      <c r="PR16" s="39"/>
      <c r="PS16" s="39"/>
      <c r="PT16" s="39"/>
      <c r="PU16" s="39"/>
      <c r="PV16" s="39"/>
      <c r="PW16" s="39"/>
      <c r="PX16" s="39"/>
      <c r="PY16" s="39"/>
      <c r="PZ16" s="39"/>
      <c r="QA16" s="39"/>
      <c r="QB16" s="39"/>
      <c r="QC16" s="39"/>
      <c r="QD16" s="39"/>
      <c r="QE16" s="39"/>
      <c r="QF16" s="39"/>
      <c r="QG16" s="39"/>
      <c r="QH16" s="39"/>
      <c r="QI16" s="39"/>
      <c r="QJ16" s="39"/>
      <c r="QK16" s="39"/>
      <c r="QL16" s="39"/>
      <c r="QM16" s="39"/>
      <c r="QN16" s="39"/>
      <c r="QO16" s="39"/>
      <c r="QP16" s="39"/>
      <c r="QQ16" s="39"/>
      <c r="QR16" s="39"/>
      <c r="QS16" s="39"/>
      <c r="QT16" s="39"/>
      <c r="QU16" s="39"/>
      <c r="QV16" s="39"/>
      <c r="QW16" s="39"/>
      <c r="QX16" s="39"/>
      <c r="QY16" s="39"/>
      <c r="QZ16" s="39"/>
      <c r="RA16" s="39"/>
      <c r="RB16" s="39"/>
      <c r="RC16" s="39"/>
      <c r="RD16" s="39"/>
      <c r="RE16" s="39"/>
      <c r="RF16" s="39"/>
      <c r="RG16" s="39"/>
      <c r="RH16" s="39"/>
      <c r="RI16" s="39"/>
      <c r="RJ16" s="39"/>
      <c r="RK16" s="39"/>
      <c r="RL16" s="39"/>
      <c r="RM16" s="39"/>
      <c r="RN16" s="39"/>
      <c r="RO16" s="39"/>
      <c r="RP16" s="39"/>
      <c r="RQ16" s="39"/>
      <c r="RR16" s="39"/>
      <c r="RS16" s="39"/>
      <c r="RT16" s="39"/>
      <c r="RU16" s="39"/>
      <c r="RV16" s="39"/>
      <c r="RW16" s="39"/>
      <c r="RX16" s="39"/>
      <c r="RY16" s="39"/>
      <c r="RZ16" s="39"/>
      <c r="SA16" s="39"/>
      <c r="SB16" s="39"/>
      <c r="SC16" s="39"/>
      <c r="SD16" s="39"/>
      <c r="SE16" s="39"/>
      <c r="SF16" s="39"/>
      <c r="SG16" s="39"/>
      <c r="SH16" s="39"/>
      <c r="SI16" s="39"/>
      <c r="SJ16" s="39"/>
      <c r="SK16" s="39"/>
      <c r="SL16" s="39"/>
      <c r="SM16" s="39"/>
      <c r="SN16" s="39"/>
      <c r="SO16" s="39"/>
      <c r="SP16" s="39"/>
      <c r="SQ16" s="39"/>
      <c r="SR16" s="39"/>
      <c r="SS16" s="39"/>
      <c r="ST16" s="39"/>
      <c r="SU16" s="39"/>
      <c r="SV16" s="39"/>
      <c r="SW16" s="39"/>
      <c r="SX16" s="39"/>
      <c r="SY16" s="39"/>
      <c r="SZ16" s="39"/>
      <c r="TA16" s="39"/>
      <c r="TB16" s="39"/>
      <c r="TC16" s="39"/>
      <c r="TD16" s="39"/>
      <c r="TE16" s="39"/>
      <c r="TF16" s="39"/>
      <c r="TG16" s="39"/>
      <c r="TH16" s="39"/>
      <c r="TI16" s="39"/>
      <c r="TJ16" s="39"/>
      <c r="TK16" s="39"/>
      <c r="TL16" s="39"/>
      <c r="TM16" s="39"/>
      <c r="TN16" s="39"/>
      <c r="TO16" s="39"/>
      <c r="TP16" s="39"/>
      <c r="TQ16" s="39"/>
      <c r="TR16" s="39"/>
      <c r="TS16" s="39"/>
      <c r="TT16" s="39"/>
      <c r="TU16" s="39"/>
      <c r="TV16" s="39"/>
      <c r="TW16" s="39"/>
      <c r="TX16" s="39"/>
      <c r="TY16" s="39"/>
      <c r="TZ16" s="39"/>
      <c r="UA16" s="39"/>
      <c r="UB16" s="39"/>
      <c r="UC16" s="39"/>
      <c r="UD16" s="39"/>
      <c r="UE16" s="39"/>
      <c r="UF16" s="39"/>
      <c r="UG16" s="39"/>
      <c r="UH16" s="39"/>
      <c r="UI16" s="39"/>
      <c r="UJ16" s="39"/>
      <c r="UK16" s="39"/>
      <c r="UL16" s="39"/>
      <c r="UM16" s="39"/>
      <c r="UN16" s="39"/>
      <c r="UO16" s="39"/>
      <c r="UP16" s="39"/>
      <c r="UQ16" s="39"/>
      <c r="UR16" s="39"/>
      <c r="US16" s="39"/>
      <c r="UT16" s="39"/>
      <c r="UU16" s="39"/>
      <c r="UV16" s="39"/>
      <c r="UW16" s="39"/>
      <c r="UX16" s="39"/>
      <c r="UY16" s="39"/>
      <c r="UZ16" s="39"/>
      <c r="VA16" s="39"/>
      <c r="VB16" s="39"/>
      <c r="VC16" s="39"/>
      <c r="VD16" s="39"/>
      <c r="VE16" s="39"/>
      <c r="VF16" s="39"/>
      <c r="VG16" s="39"/>
      <c r="VH16" s="39"/>
      <c r="VI16" s="39"/>
      <c r="VJ16" s="39"/>
      <c r="VK16" s="39"/>
      <c r="VL16" s="39"/>
      <c r="VM16" s="39"/>
      <c r="VN16" s="39"/>
      <c r="VO16" s="39"/>
      <c r="VP16" s="39"/>
      <c r="VQ16" s="39"/>
      <c r="VR16" s="39"/>
      <c r="VS16" s="39"/>
      <c r="VT16" s="39"/>
      <c r="VU16" s="39"/>
      <c r="VV16" s="39"/>
      <c r="VW16" s="39"/>
      <c r="VX16" s="39"/>
      <c r="VY16" s="39"/>
      <c r="VZ16" s="39"/>
      <c r="WA16" s="39"/>
      <c r="WB16" s="39"/>
      <c r="WC16" s="39"/>
      <c r="WD16" s="39"/>
      <c r="WE16" s="39"/>
      <c r="WF16" s="39"/>
      <c r="WG16" s="39"/>
      <c r="WH16" s="39"/>
      <c r="WI16" s="39"/>
      <c r="WJ16" s="39"/>
      <c r="WK16" s="39"/>
      <c r="WL16" s="39"/>
      <c r="WM16" s="39"/>
      <c r="WN16" s="39"/>
      <c r="WO16" s="39"/>
      <c r="WP16" s="39"/>
      <c r="WQ16" s="39"/>
      <c r="WR16" s="39"/>
      <c r="WS16" s="39"/>
      <c r="WT16" s="39"/>
      <c r="WU16" s="39"/>
      <c r="WV16" s="39"/>
      <c r="WW16" s="39"/>
      <c r="WX16" s="39"/>
      <c r="WY16" s="39"/>
      <c r="WZ16" s="39"/>
      <c r="XA16" s="39"/>
      <c r="XB16" s="39"/>
      <c r="XC16" s="39"/>
      <c r="XD16" s="39"/>
      <c r="XE16" s="39"/>
      <c r="XF16" s="39"/>
      <c r="XG16" s="39"/>
      <c r="XH16" s="39"/>
      <c r="XI16" s="39"/>
      <c r="XJ16" s="39"/>
      <c r="XK16" s="39"/>
      <c r="XL16" s="39"/>
      <c r="XM16" s="39"/>
      <c r="XN16" s="39"/>
      <c r="XO16" s="39"/>
      <c r="XP16" s="39"/>
      <c r="XQ16" s="39"/>
      <c r="XR16" s="39"/>
      <c r="XS16" s="39"/>
      <c r="XT16" s="39"/>
      <c r="XU16" s="39"/>
      <c r="XV16" s="39"/>
      <c r="XW16" s="39"/>
      <c r="XX16" s="39"/>
      <c r="XY16" s="39"/>
      <c r="XZ16" s="39"/>
      <c r="YA16" s="39"/>
      <c r="YB16" s="39"/>
      <c r="YC16" s="39"/>
      <c r="YD16" s="39"/>
      <c r="YE16" s="39"/>
      <c r="YF16" s="39"/>
      <c r="YG16" s="39"/>
      <c r="YH16" s="39"/>
      <c r="YI16" s="39"/>
      <c r="YJ16" s="39"/>
      <c r="YK16" s="39"/>
      <c r="YL16" s="39"/>
      <c r="YM16" s="39"/>
      <c r="YN16" s="39"/>
      <c r="YO16" s="39"/>
      <c r="YP16" s="39"/>
      <c r="YQ16" s="39"/>
      <c r="YR16" s="39"/>
      <c r="YS16" s="39"/>
      <c r="YT16" s="39"/>
      <c r="YU16" s="39"/>
      <c r="YV16" s="39"/>
      <c r="YW16" s="39"/>
      <c r="YX16" s="39"/>
      <c r="YY16" s="39"/>
      <c r="YZ16" s="39"/>
      <c r="ZA16" s="39"/>
      <c r="ZB16" s="39"/>
      <c r="ZC16" s="39"/>
      <c r="ZD16" s="39"/>
      <c r="ZE16" s="39"/>
      <c r="ZF16" s="39"/>
      <c r="ZG16" s="39"/>
      <c r="ZH16" s="39"/>
      <c r="ZI16" s="39"/>
      <c r="ZJ16" s="39"/>
      <c r="ZK16" s="39"/>
      <c r="ZL16" s="39"/>
      <c r="ZM16" s="39"/>
      <c r="ZN16" s="39"/>
      <c r="ZO16" s="39"/>
      <c r="ZP16" s="39"/>
      <c r="ZQ16" s="39"/>
      <c r="ZR16" s="39"/>
      <c r="ZS16" s="39"/>
      <c r="ZT16" s="39"/>
      <c r="ZU16" s="39"/>
      <c r="ZV16" s="39"/>
      <c r="ZW16" s="39"/>
      <c r="ZX16" s="39"/>
      <c r="ZY16" s="39"/>
      <c r="ZZ16" s="39"/>
      <c r="AAA16" s="39"/>
      <c r="AAB16" s="39"/>
      <c r="AAC16" s="39"/>
      <c r="AAD16" s="39"/>
      <c r="AAE16" s="39"/>
      <c r="AAF16" s="39"/>
      <c r="AAG16" s="39"/>
      <c r="AAH16" s="39"/>
      <c r="AAI16" s="39"/>
      <c r="AAJ16" s="39"/>
      <c r="AAK16" s="39"/>
      <c r="AAL16" s="39"/>
      <c r="AAM16" s="39"/>
      <c r="AAN16" s="39"/>
      <c r="AAO16" s="39"/>
      <c r="AAP16" s="39"/>
      <c r="AAQ16" s="39"/>
      <c r="AAR16" s="39"/>
      <c r="AAS16" s="39"/>
      <c r="AAT16" s="39"/>
      <c r="AAU16" s="39"/>
      <c r="AAV16" s="39"/>
      <c r="AAW16" s="39"/>
      <c r="AAX16" s="39"/>
      <c r="AAY16" s="39"/>
      <c r="AAZ16" s="39"/>
      <c r="ABA16" s="39"/>
      <c r="ABB16" s="39"/>
      <c r="ABC16" s="39"/>
      <c r="ABD16" s="39"/>
      <c r="ABE16" s="39"/>
      <c r="ABF16" s="39"/>
      <c r="ABG16" s="39"/>
      <c r="ABH16" s="39"/>
      <c r="ABI16" s="39"/>
      <c r="ABJ16" s="39"/>
      <c r="ABK16" s="39"/>
      <c r="ABL16" s="39"/>
      <c r="ABM16" s="39"/>
      <c r="ABN16" s="39"/>
      <c r="ABO16" s="39"/>
      <c r="ABP16" s="39"/>
      <c r="ABQ16" s="39"/>
      <c r="ABR16" s="39"/>
      <c r="ABS16" s="39"/>
      <c r="ABT16" s="39"/>
      <c r="ABU16" s="39"/>
      <c r="ABV16" s="39"/>
      <c r="ABW16" s="39"/>
      <c r="ABX16" s="39"/>
      <c r="ABY16" s="39"/>
      <c r="ABZ16" s="39"/>
      <c r="ACA16" s="39"/>
      <c r="ACB16" s="39"/>
      <c r="ACC16" s="39"/>
      <c r="ACD16" s="39"/>
      <c r="ACE16" s="39"/>
      <c r="ACF16" s="39"/>
      <c r="ACG16" s="39"/>
      <c r="ACH16" s="39"/>
      <c r="ACI16" s="39"/>
      <c r="ACJ16" s="39"/>
      <c r="ACK16" s="39"/>
      <c r="ACL16" s="39"/>
      <c r="ACM16" s="39"/>
      <c r="ACN16" s="39"/>
      <c r="ACO16" s="39"/>
      <c r="ACP16" s="39"/>
      <c r="ACQ16" s="39"/>
      <c r="ACR16" s="39"/>
      <c r="ACS16" s="39"/>
      <c r="ACT16" s="39"/>
      <c r="ACU16" s="39"/>
      <c r="ACV16" s="39"/>
      <c r="ACW16" s="39"/>
      <c r="ACX16" s="39"/>
      <c r="ACY16" s="39"/>
      <c r="ACZ16" s="39"/>
      <c r="ADA16" s="39"/>
      <c r="ADB16" s="39"/>
      <c r="ADC16" s="39"/>
      <c r="ADD16" s="39"/>
      <c r="ADE16" s="39"/>
      <c r="ADF16" s="39"/>
      <c r="ADG16" s="39"/>
      <c r="ADH16" s="39"/>
      <c r="ADI16" s="39"/>
      <c r="ADJ16" s="39"/>
      <c r="ADK16" s="39"/>
      <c r="ADL16" s="39"/>
      <c r="ADM16" s="39"/>
      <c r="ADN16" s="39"/>
      <c r="ADO16" s="39"/>
      <c r="ADP16" s="39"/>
      <c r="ADQ16" s="39"/>
      <c r="ADR16" s="39"/>
      <c r="ADS16" s="39"/>
      <c r="ADT16" s="39"/>
      <c r="ADU16" s="39"/>
      <c r="ADV16" s="39"/>
      <c r="ADW16" s="39"/>
      <c r="ADX16" s="39"/>
      <c r="ADY16" s="39"/>
      <c r="ADZ16" s="39"/>
      <c r="AEA16" s="39"/>
      <c r="AEB16" s="39"/>
      <c r="AEC16" s="39"/>
      <c r="AED16" s="39"/>
      <c r="AEE16" s="39"/>
      <c r="AEF16" s="39"/>
      <c r="AEG16" s="39"/>
      <c r="AEH16" s="39"/>
      <c r="AEI16" s="39"/>
      <c r="AEJ16" s="39"/>
      <c r="AEK16" s="39"/>
      <c r="AEL16" s="39"/>
      <c r="AEM16" s="39"/>
      <c r="AEN16" s="39"/>
      <c r="AEO16" s="39"/>
      <c r="AEP16" s="39"/>
      <c r="AEQ16" s="39"/>
      <c r="AER16" s="39"/>
      <c r="AES16" s="39"/>
      <c r="AET16" s="39"/>
      <c r="AEU16" s="39"/>
      <c r="AEV16" s="39"/>
      <c r="AEW16" s="39"/>
      <c r="AEX16" s="39"/>
      <c r="AEY16" s="39"/>
      <c r="AEZ16" s="39"/>
      <c r="AFA16" s="39"/>
      <c r="AFB16" s="39"/>
      <c r="AFC16" s="39"/>
      <c r="AFD16" s="39"/>
      <c r="AFE16" s="39"/>
      <c r="AFF16" s="39"/>
      <c r="AFG16" s="39"/>
      <c r="AFH16" s="39"/>
      <c r="AFI16" s="39"/>
      <c r="AFJ16" s="39"/>
      <c r="AFK16" s="39"/>
      <c r="AFL16" s="39"/>
      <c r="AFM16" s="39"/>
      <c r="AFN16" s="39"/>
      <c r="AFO16" s="39"/>
      <c r="AFP16" s="39"/>
      <c r="AFQ16" s="39"/>
      <c r="AFR16" s="39"/>
      <c r="AFS16" s="39"/>
      <c r="AFT16" s="39"/>
      <c r="AFU16" s="39"/>
      <c r="AFV16" s="39"/>
      <c r="AFW16" s="39"/>
      <c r="AFX16" s="39"/>
    </row>
    <row r="17" spans="1:857" s="51" customFormat="1" ht="39.75" customHeight="1" thickTop="1" thickBot="1" x14ac:dyDescent="0.3">
      <c r="A17" s="647"/>
      <c r="B17" s="648"/>
      <c r="C17" s="685"/>
      <c r="D17" s="733"/>
      <c r="E17" s="482"/>
      <c r="F17" s="137"/>
      <c r="G17" s="104"/>
      <c r="H17" s="483"/>
      <c r="I17" s="326"/>
      <c r="J17" s="327" t="s">
        <v>634</v>
      </c>
      <c r="K17" s="102"/>
      <c r="L17" s="103"/>
      <c r="M17" s="440"/>
      <c r="N17" s="383"/>
      <c r="O17" s="328"/>
      <c r="P17" s="328"/>
      <c r="Q17" s="104"/>
      <c r="R17" s="329"/>
      <c r="S17" s="230"/>
      <c r="T17" s="177"/>
      <c r="U17" s="741"/>
      <c r="V17" s="743"/>
      <c r="W17" s="745"/>
      <c r="X17" s="739"/>
      <c r="Y17" s="332"/>
      <c r="Z17" s="454"/>
      <c r="AA17" s="484"/>
      <c r="AB17" s="204"/>
      <c r="AC17" s="192"/>
      <c r="AD17" s="192"/>
      <c r="AE17" s="211"/>
      <c r="AF17" s="747"/>
      <c r="AG17" s="749"/>
      <c r="AH17" s="608"/>
      <c r="AI17" s="751"/>
      <c r="AJ17" s="334"/>
      <c r="AK17" s="334"/>
      <c r="AL17" s="334"/>
      <c r="AM17" s="334"/>
      <c r="AN17" s="334"/>
      <c r="AO17" s="334"/>
      <c r="AP17" s="334"/>
      <c r="AQ17" s="334"/>
      <c r="AR17" s="335"/>
      <c r="AS17" s="333"/>
      <c r="AT17" s="334"/>
      <c r="AU17" s="334"/>
      <c r="AV17" s="334"/>
      <c r="AW17" s="333"/>
      <c r="AX17" s="485"/>
      <c r="AY17" s="486"/>
      <c r="AZ17" s="486"/>
      <c r="BA17" s="486"/>
      <c r="BB17" s="487"/>
      <c r="BC17" s="335"/>
      <c r="BD17" s="753"/>
      <c r="BE17" s="186"/>
      <c r="BF17" s="192"/>
      <c r="BG17" s="192"/>
      <c r="BH17" s="57"/>
      <c r="BI17" s="755"/>
      <c r="BJ17" s="757"/>
      <c r="BK17" s="348"/>
      <c r="BL17" s="349"/>
      <c r="BM17" s="347"/>
      <c r="BN17" s="348"/>
      <c r="BO17" s="238"/>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c r="IP17" s="39"/>
      <c r="IQ17" s="39"/>
      <c r="IR17" s="39"/>
      <c r="IS17" s="39"/>
      <c r="IT17" s="39"/>
      <c r="IU17" s="39"/>
      <c r="IV17" s="39"/>
      <c r="IW17" s="39"/>
      <c r="IX17" s="39"/>
      <c r="IY17" s="39"/>
      <c r="IZ17" s="39"/>
      <c r="JA17" s="39"/>
      <c r="JB17" s="39"/>
      <c r="JC17" s="39"/>
      <c r="JD17" s="39"/>
      <c r="JE17" s="39"/>
      <c r="JF17" s="39"/>
      <c r="JG17" s="39"/>
      <c r="JH17" s="39"/>
      <c r="JI17" s="39"/>
      <c r="JJ17" s="39"/>
      <c r="JK17" s="39"/>
      <c r="JL17" s="39"/>
      <c r="JM17" s="39"/>
      <c r="JN17" s="39"/>
      <c r="JO17" s="39"/>
      <c r="JP17" s="39"/>
      <c r="JQ17" s="39"/>
      <c r="JR17" s="39"/>
      <c r="JS17" s="39"/>
      <c r="JT17" s="39"/>
      <c r="JU17" s="39"/>
      <c r="JV17" s="39"/>
      <c r="JW17" s="39"/>
      <c r="JX17" s="39"/>
      <c r="JY17" s="39"/>
      <c r="JZ17" s="39"/>
      <c r="KA17" s="39"/>
      <c r="KB17" s="39"/>
      <c r="KC17" s="39"/>
      <c r="KD17" s="39"/>
      <c r="KE17" s="39"/>
      <c r="KF17" s="39"/>
      <c r="KG17" s="39"/>
      <c r="KH17" s="39"/>
      <c r="KI17" s="39"/>
      <c r="KJ17" s="39"/>
      <c r="KK17" s="39"/>
      <c r="KL17" s="39"/>
      <c r="KM17" s="39"/>
      <c r="KN17" s="39"/>
      <c r="KO17" s="39"/>
      <c r="KP17" s="39"/>
      <c r="KQ17" s="39"/>
      <c r="KR17" s="39"/>
      <c r="KS17" s="39"/>
      <c r="KT17" s="39"/>
      <c r="KU17" s="39"/>
      <c r="KV17" s="39"/>
      <c r="KW17" s="39"/>
      <c r="KX17" s="39"/>
      <c r="KY17" s="39"/>
      <c r="KZ17" s="39"/>
      <c r="LA17" s="39"/>
      <c r="LB17" s="39"/>
      <c r="LC17" s="39"/>
      <c r="LD17" s="39"/>
      <c r="LE17" s="39"/>
      <c r="LF17" s="39"/>
      <c r="LG17" s="39"/>
      <c r="LH17" s="39"/>
      <c r="LI17" s="39"/>
      <c r="LJ17" s="39"/>
      <c r="LK17" s="39"/>
      <c r="LL17" s="39"/>
      <c r="LM17" s="39"/>
      <c r="LN17" s="39"/>
      <c r="LO17" s="39"/>
      <c r="LP17" s="39"/>
      <c r="LQ17" s="39"/>
      <c r="LR17" s="39"/>
      <c r="LS17" s="39"/>
      <c r="LT17" s="39"/>
      <c r="LU17" s="39"/>
      <c r="LV17" s="39"/>
      <c r="LW17" s="39"/>
      <c r="LX17" s="39"/>
      <c r="LY17" s="39"/>
      <c r="LZ17" s="39"/>
      <c r="MA17" s="39"/>
      <c r="MB17" s="39"/>
      <c r="MC17" s="39"/>
      <c r="MD17" s="39"/>
      <c r="ME17" s="39"/>
      <c r="MF17" s="39"/>
      <c r="MG17" s="39"/>
      <c r="MH17" s="39"/>
      <c r="MI17" s="39"/>
      <c r="MJ17" s="39"/>
      <c r="MK17" s="39"/>
      <c r="ML17" s="39"/>
      <c r="MM17" s="39"/>
      <c r="MN17" s="39"/>
      <c r="MO17" s="39"/>
      <c r="MP17" s="39"/>
      <c r="MQ17" s="39"/>
      <c r="MR17" s="39"/>
      <c r="MS17" s="39"/>
      <c r="MT17" s="39"/>
      <c r="MU17" s="39"/>
      <c r="MV17" s="39"/>
      <c r="MW17" s="39"/>
      <c r="MX17" s="39"/>
      <c r="MY17" s="39"/>
      <c r="MZ17" s="39"/>
      <c r="NA17" s="39"/>
      <c r="NB17" s="39"/>
      <c r="NC17" s="39"/>
      <c r="ND17" s="39"/>
      <c r="NE17" s="39"/>
      <c r="NF17" s="39"/>
      <c r="NG17" s="39"/>
      <c r="NH17" s="39"/>
      <c r="NI17" s="39"/>
      <c r="NJ17" s="39"/>
      <c r="NK17" s="39"/>
      <c r="NL17" s="39"/>
      <c r="NM17" s="39"/>
      <c r="NN17" s="39"/>
      <c r="NO17" s="39"/>
      <c r="NP17" s="39"/>
      <c r="NQ17" s="39"/>
      <c r="NR17" s="39"/>
      <c r="NS17" s="39"/>
      <c r="NT17" s="39"/>
      <c r="NU17" s="39"/>
      <c r="NV17" s="39"/>
      <c r="NW17" s="39"/>
      <c r="NX17" s="39"/>
      <c r="NY17" s="39"/>
      <c r="NZ17" s="39"/>
      <c r="OA17" s="39"/>
      <c r="OB17" s="39"/>
      <c r="OC17" s="39"/>
      <c r="OD17" s="39"/>
      <c r="OE17" s="39"/>
      <c r="OF17" s="39"/>
      <c r="OG17" s="39"/>
      <c r="OH17" s="39"/>
      <c r="OI17" s="39"/>
      <c r="OJ17" s="39"/>
      <c r="OK17" s="39"/>
      <c r="OL17" s="39"/>
      <c r="OM17" s="39"/>
      <c r="ON17" s="39"/>
      <c r="OO17" s="39"/>
      <c r="OP17" s="39"/>
      <c r="OQ17" s="39"/>
      <c r="OR17" s="39"/>
      <c r="OS17" s="39"/>
      <c r="OT17" s="39"/>
      <c r="OU17" s="39"/>
      <c r="OV17" s="39"/>
      <c r="OW17" s="39"/>
      <c r="OX17" s="39"/>
      <c r="OY17" s="39"/>
      <c r="OZ17" s="39"/>
      <c r="PA17" s="39"/>
      <c r="PB17" s="39"/>
      <c r="PC17" s="39"/>
      <c r="PD17" s="39"/>
      <c r="PE17" s="39"/>
      <c r="PF17" s="39"/>
      <c r="PG17" s="39"/>
      <c r="PH17" s="39"/>
      <c r="PI17" s="39"/>
      <c r="PJ17" s="39"/>
      <c r="PK17" s="39"/>
      <c r="PL17" s="39"/>
      <c r="PM17" s="39"/>
      <c r="PN17" s="39"/>
      <c r="PO17" s="39"/>
      <c r="PP17" s="39"/>
      <c r="PQ17" s="39"/>
      <c r="PR17" s="39"/>
      <c r="PS17" s="39"/>
      <c r="PT17" s="39"/>
      <c r="PU17" s="39"/>
      <c r="PV17" s="39"/>
      <c r="PW17" s="39"/>
      <c r="PX17" s="39"/>
      <c r="PY17" s="39"/>
      <c r="PZ17" s="39"/>
      <c r="QA17" s="39"/>
      <c r="QB17" s="39"/>
      <c r="QC17" s="39"/>
      <c r="QD17" s="39"/>
      <c r="QE17" s="39"/>
      <c r="QF17" s="39"/>
      <c r="QG17" s="39"/>
      <c r="QH17" s="39"/>
      <c r="QI17" s="39"/>
      <c r="QJ17" s="39"/>
      <c r="QK17" s="39"/>
      <c r="QL17" s="39"/>
      <c r="QM17" s="39"/>
      <c r="QN17" s="39"/>
      <c r="QO17" s="39"/>
      <c r="QP17" s="39"/>
      <c r="QQ17" s="39"/>
      <c r="QR17" s="39"/>
      <c r="QS17" s="39"/>
      <c r="QT17" s="39"/>
      <c r="QU17" s="39"/>
      <c r="QV17" s="39"/>
      <c r="QW17" s="39"/>
      <c r="QX17" s="39"/>
      <c r="QY17" s="39"/>
      <c r="QZ17" s="39"/>
      <c r="RA17" s="39"/>
      <c r="RB17" s="39"/>
      <c r="RC17" s="39"/>
      <c r="RD17" s="39"/>
      <c r="RE17" s="39"/>
      <c r="RF17" s="39"/>
      <c r="RG17" s="39"/>
      <c r="RH17" s="39"/>
      <c r="RI17" s="39"/>
      <c r="RJ17" s="39"/>
      <c r="RK17" s="39"/>
      <c r="RL17" s="39"/>
      <c r="RM17" s="39"/>
      <c r="RN17" s="39"/>
      <c r="RO17" s="39"/>
      <c r="RP17" s="39"/>
      <c r="RQ17" s="39"/>
      <c r="RR17" s="39"/>
      <c r="RS17" s="39"/>
      <c r="RT17" s="39"/>
      <c r="RU17" s="39"/>
      <c r="RV17" s="39"/>
      <c r="RW17" s="39"/>
      <c r="RX17" s="39"/>
      <c r="RY17" s="39"/>
      <c r="RZ17" s="39"/>
      <c r="SA17" s="39"/>
      <c r="SB17" s="39"/>
      <c r="SC17" s="39"/>
      <c r="SD17" s="39"/>
      <c r="SE17" s="39"/>
      <c r="SF17" s="39"/>
      <c r="SG17" s="39"/>
      <c r="SH17" s="39"/>
      <c r="SI17" s="39"/>
      <c r="SJ17" s="39"/>
      <c r="SK17" s="39"/>
      <c r="SL17" s="39"/>
      <c r="SM17" s="39"/>
      <c r="SN17" s="39"/>
      <c r="SO17" s="39"/>
      <c r="SP17" s="39"/>
      <c r="SQ17" s="39"/>
      <c r="SR17" s="39"/>
      <c r="SS17" s="39"/>
      <c r="ST17" s="39"/>
      <c r="SU17" s="39"/>
      <c r="SV17" s="39"/>
      <c r="SW17" s="39"/>
      <c r="SX17" s="39"/>
      <c r="SY17" s="39"/>
      <c r="SZ17" s="39"/>
      <c r="TA17" s="39"/>
      <c r="TB17" s="39"/>
      <c r="TC17" s="39"/>
      <c r="TD17" s="39"/>
      <c r="TE17" s="39"/>
      <c r="TF17" s="39"/>
      <c r="TG17" s="39"/>
      <c r="TH17" s="39"/>
      <c r="TI17" s="39"/>
      <c r="TJ17" s="39"/>
      <c r="TK17" s="39"/>
      <c r="TL17" s="39"/>
      <c r="TM17" s="39"/>
      <c r="TN17" s="39"/>
      <c r="TO17" s="39"/>
      <c r="TP17" s="39"/>
      <c r="TQ17" s="39"/>
      <c r="TR17" s="39"/>
      <c r="TS17" s="39"/>
      <c r="TT17" s="39"/>
      <c r="TU17" s="39"/>
      <c r="TV17" s="39"/>
      <c r="TW17" s="39"/>
      <c r="TX17" s="39"/>
      <c r="TY17" s="39"/>
      <c r="TZ17" s="39"/>
      <c r="UA17" s="39"/>
      <c r="UB17" s="39"/>
      <c r="UC17" s="39"/>
      <c r="UD17" s="39"/>
      <c r="UE17" s="39"/>
      <c r="UF17" s="39"/>
      <c r="UG17" s="39"/>
      <c r="UH17" s="39"/>
      <c r="UI17" s="39"/>
      <c r="UJ17" s="39"/>
      <c r="UK17" s="39"/>
      <c r="UL17" s="39"/>
      <c r="UM17" s="39"/>
      <c r="UN17" s="39"/>
      <c r="UO17" s="39"/>
      <c r="UP17" s="39"/>
      <c r="UQ17" s="39"/>
      <c r="UR17" s="39"/>
      <c r="US17" s="39"/>
      <c r="UT17" s="39"/>
      <c r="UU17" s="39"/>
      <c r="UV17" s="39"/>
      <c r="UW17" s="39"/>
      <c r="UX17" s="39"/>
      <c r="UY17" s="39"/>
      <c r="UZ17" s="39"/>
      <c r="VA17" s="39"/>
      <c r="VB17" s="39"/>
      <c r="VC17" s="39"/>
      <c r="VD17" s="39"/>
      <c r="VE17" s="39"/>
      <c r="VF17" s="39"/>
      <c r="VG17" s="39"/>
      <c r="VH17" s="39"/>
      <c r="VI17" s="39"/>
      <c r="VJ17" s="39"/>
      <c r="VK17" s="39"/>
      <c r="VL17" s="39"/>
      <c r="VM17" s="39"/>
      <c r="VN17" s="39"/>
      <c r="VO17" s="39"/>
      <c r="VP17" s="39"/>
      <c r="VQ17" s="39"/>
      <c r="VR17" s="39"/>
      <c r="VS17" s="39"/>
      <c r="VT17" s="39"/>
      <c r="VU17" s="39"/>
      <c r="VV17" s="39"/>
      <c r="VW17" s="39"/>
      <c r="VX17" s="39"/>
      <c r="VY17" s="39"/>
      <c r="VZ17" s="39"/>
      <c r="WA17" s="39"/>
      <c r="WB17" s="39"/>
      <c r="WC17" s="39"/>
      <c r="WD17" s="39"/>
      <c r="WE17" s="39"/>
      <c r="WF17" s="39"/>
      <c r="WG17" s="39"/>
      <c r="WH17" s="39"/>
      <c r="WI17" s="39"/>
      <c r="WJ17" s="39"/>
      <c r="WK17" s="39"/>
      <c r="WL17" s="39"/>
      <c r="WM17" s="39"/>
      <c r="WN17" s="39"/>
      <c r="WO17" s="39"/>
      <c r="WP17" s="39"/>
      <c r="WQ17" s="39"/>
      <c r="WR17" s="39"/>
      <c r="WS17" s="39"/>
      <c r="WT17" s="39"/>
      <c r="WU17" s="39"/>
      <c r="WV17" s="39"/>
      <c r="WW17" s="39"/>
      <c r="WX17" s="39"/>
      <c r="WY17" s="39"/>
      <c r="WZ17" s="39"/>
      <c r="XA17" s="39"/>
      <c r="XB17" s="39"/>
      <c r="XC17" s="39"/>
      <c r="XD17" s="39"/>
      <c r="XE17" s="39"/>
      <c r="XF17" s="39"/>
      <c r="XG17" s="39"/>
      <c r="XH17" s="39"/>
      <c r="XI17" s="39"/>
      <c r="XJ17" s="39"/>
      <c r="XK17" s="39"/>
      <c r="XL17" s="39"/>
      <c r="XM17" s="39"/>
      <c r="XN17" s="39"/>
      <c r="XO17" s="39"/>
      <c r="XP17" s="39"/>
      <c r="XQ17" s="39"/>
      <c r="XR17" s="39"/>
      <c r="XS17" s="39"/>
      <c r="XT17" s="39"/>
      <c r="XU17" s="39"/>
      <c r="XV17" s="39"/>
      <c r="XW17" s="39"/>
      <c r="XX17" s="39"/>
      <c r="XY17" s="39"/>
      <c r="XZ17" s="39"/>
      <c r="YA17" s="39"/>
      <c r="YB17" s="39"/>
      <c r="YC17" s="39"/>
      <c r="YD17" s="39"/>
      <c r="YE17" s="39"/>
      <c r="YF17" s="39"/>
      <c r="YG17" s="39"/>
      <c r="YH17" s="39"/>
      <c r="YI17" s="39"/>
      <c r="YJ17" s="39"/>
      <c r="YK17" s="39"/>
      <c r="YL17" s="39"/>
      <c r="YM17" s="39"/>
      <c r="YN17" s="39"/>
      <c r="YO17" s="39"/>
      <c r="YP17" s="39"/>
      <c r="YQ17" s="39"/>
      <c r="YR17" s="39"/>
      <c r="YS17" s="39"/>
      <c r="YT17" s="39"/>
      <c r="YU17" s="39"/>
      <c r="YV17" s="39"/>
      <c r="YW17" s="39"/>
      <c r="YX17" s="39"/>
      <c r="YY17" s="39"/>
      <c r="YZ17" s="39"/>
      <c r="ZA17" s="39"/>
      <c r="ZB17" s="39"/>
      <c r="ZC17" s="39"/>
      <c r="ZD17" s="39"/>
      <c r="ZE17" s="39"/>
      <c r="ZF17" s="39"/>
      <c r="ZG17" s="39"/>
      <c r="ZH17" s="39"/>
      <c r="ZI17" s="39"/>
      <c r="ZJ17" s="39"/>
      <c r="ZK17" s="39"/>
      <c r="ZL17" s="39"/>
      <c r="ZM17" s="39"/>
      <c r="ZN17" s="39"/>
      <c r="ZO17" s="39"/>
      <c r="ZP17" s="39"/>
      <c r="ZQ17" s="39"/>
      <c r="ZR17" s="39"/>
      <c r="ZS17" s="39"/>
      <c r="ZT17" s="39"/>
      <c r="ZU17" s="39"/>
      <c r="ZV17" s="39"/>
      <c r="ZW17" s="39"/>
      <c r="ZX17" s="39"/>
      <c r="ZY17" s="39"/>
      <c r="ZZ17" s="39"/>
      <c r="AAA17" s="39"/>
      <c r="AAB17" s="39"/>
      <c r="AAC17" s="39"/>
      <c r="AAD17" s="39"/>
      <c r="AAE17" s="39"/>
      <c r="AAF17" s="39"/>
      <c r="AAG17" s="39"/>
      <c r="AAH17" s="39"/>
      <c r="AAI17" s="39"/>
      <c r="AAJ17" s="39"/>
      <c r="AAK17" s="39"/>
      <c r="AAL17" s="39"/>
      <c r="AAM17" s="39"/>
      <c r="AAN17" s="39"/>
      <c r="AAO17" s="39"/>
      <c r="AAP17" s="39"/>
      <c r="AAQ17" s="39"/>
      <c r="AAR17" s="39"/>
      <c r="AAS17" s="39"/>
      <c r="AAT17" s="39"/>
      <c r="AAU17" s="39"/>
      <c r="AAV17" s="39"/>
      <c r="AAW17" s="39"/>
      <c r="AAX17" s="39"/>
      <c r="AAY17" s="39"/>
      <c r="AAZ17" s="39"/>
      <c r="ABA17" s="39"/>
      <c r="ABB17" s="39"/>
      <c r="ABC17" s="39"/>
      <c r="ABD17" s="39"/>
      <c r="ABE17" s="39"/>
      <c r="ABF17" s="39"/>
      <c r="ABG17" s="39"/>
      <c r="ABH17" s="39"/>
      <c r="ABI17" s="39"/>
      <c r="ABJ17" s="39"/>
      <c r="ABK17" s="39"/>
      <c r="ABL17" s="39"/>
      <c r="ABM17" s="39"/>
      <c r="ABN17" s="39"/>
      <c r="ABO17" s="39"/>
      <c r="ABP17" s="39"/>
      <c r="ABQ17" s="39"/>
      <c r="ABR17" s="39"/>
      <c r="ABS17" s="39"/>
      <c r="ABT17" s="39"/>
      <c r="ABU17" s="39"/>
      <c r="ABV17" s="39"/>
      <c r="ABW17" s="39"/>
      <c r="ABX17" s="39"/>
      <c r="ABY17" s="39"/>
      <c r="ABZ17" s="39"/>
      <c r="ACA17" s="39"/>
      <c r="ACB17" s="39"/>
      <c r="ACC17" s="39"/>
      <c r="ACD17" s="39"/>
      <c r="ACE17" s="39"/>
      <c r="ACF17" s="39"/>
      <c r="ACG17" s="39"/>
      <c r="ACH17" s="39"/>
      <c r="ACI17" s="39"/>
      <c r="ACJ17" s="39"/>
      <c r="ACK17" s="39"/>
      <c r="ACL17" s="39"/>
      <c r="ACM17" s="39"/>
      <c r="ACN17" s="39"/>
      <c r="ACO17" s="39"/>
      <c r="ACP17" s="39"/>
      <c r="ACQ17" s="39"/>
      <c r="ACR17" s="39"/>
      <c r="ACS17" s="39"/>
      <c r="ACT17" s="39"/>
      <c r="ACU17" s="39"/>
      <c r="ACV17" s="39"/>
      <c r="ACW17" s="39"/>
      <c r="ACX17" s="39"/>
      <c r="ACY17" s="39"/>
      <c r="ACZ17" s="39"/>
      <c r="ADA17" s="39"/>
      <c r="ADB17" s="39"/>
      <c r="ADC17" s="39"/>
      <c r="ADD17" s="39"/>
      <c r="ADE17" s="39"/>
      <c r="ADF17" s="39"/>
      <c r="ADG17" s="39"/>
      <c r="ADH17" s="39"/>
      <c r="ADI17" s="39"/>
      <c r="ADJ17" s="39"/>
      <c r="ADK17" s="39"/>
      <c r="ADL17" s="39"/>
      <c r="ADM17" s="39"/>
      <c r="ADN17" s="39"/>
      <c r="ADO17" s="39"/>
      <c r="ADP17" s="39"/>
      <c r="ADQ17" s="39"/>
      <c r="ADR17" s="39"/>
      <c r="ADS17" s="39"/>
      <c r="ADT17" s="39"/>
      <c r="ADU17" s="39"/>
      <c r="ADV17" s="39"/>
      <c r="ADW17" s="39"/>
      <c r="ADX17" s="39"/>
      <c r="ADY17" s="39"/>
      <c r="ADZ17" s="39"/>
      <c r="AEA17" s="39"/>
      <c r="AEB17" s="39"/>
      <c r="AEC17" s="39"/>
      <c r="AED17" s="39"/>
      <c r="AEE17" s="39"/>
      <c r="AEF17" s="39"/>
      <c r="AEG17" s="39"/>
      <c r="AEH17" s="39"/>
      <c r="AEI17" s="39"/>
      <c r="AEJ17" s="39"/>
      <c r="AEK17" s="39"/>
      <c r="AEL17" s="39"/>
      <c r="AEM17" s="39"/>
      <c r="AEN17" s="39"/>
      <c r="AEO17" s="39"/>
      <c r="AEP17" s="39"/>
      <c r="AEQ17" s="39"/>
      <c r="AER17" s="39"/>
      <c r="AES17" s="39"/>
      <c r="AET17" s="39"/>
      <c r="AEU17" s="39"/>
      <c r="AEV17" s="39"/>
      <c r="AEW17" s="39"/>
      <c r="AEX17" s="39"/>
      <c r="AEY17" s="39"/>
      <c r="AEZ17" s="39"/>
      <c r="AFA17" s="39"/>
      <c r="AFB17" s="39"/>
      <c r="AFC17" s="39"/>
      <c r="AFD17" s="39"/>
      <c r="AFE17" s="39"/>
      <c r="AFF17" s="39"/>
      <c r="AFG17" s="39"/>
      <c r="AFH17" s="39"/>
      <c r="AFI17" s="39"/>
      <c r="AFJ17" s="39"/>
      <c r="AFK17" s="39"/>
      <c r="AFL17" s="39"/>
      <c r="AFM17" s="39"/>
      <c r="AFN17" s="39"/>
      <c r="AFO17" s="39"/>
      <c r="AFP17" s="39"/>
      <c r="AFQ17" s="39"/>
      <c r="AFR17" s="39"/>
      <c r="AFS17" s="39"/>
      <c r="AFT17" s="39"/>
      <c r="AFU17" s="39"/>
      <c r="AFV17" s="39"/>
      <c r="AFW17" s="39"/>
      <c r="AFX17" s="39"/>
    </row>
    <row r="18" spans="1:857" s="32" customFormat="1" ht="139.5" customHeight="1" thickTop="1" thickBot="1" x14ac:dyDescent="0.3">
      <c r="A18" s="647" t="s">
        <v>450</v>
      </c>
      <c r="B18" s="652" t="s">
        <v>553</v>
      </c>
      <c r="C18" s="653" t="s">
        <v>460</v>
      </c>
      <c r="D18" s="362" t="s">
        <v>35</v>
      </c>
      <c r="E18" s="352" t="s">
        <v>172</v>
      </c>
      <c r="F18" s="353" t="s">
        <v>309</v>
      </c>
      <c r="G18" s="118" t="s">
        <v>176</v>
      </c>
      <c r="H18" s="397" t="s">
        <v>578</v>
      </c>
      <c r="I18" s="441" t="s">
        <v>173</v>
      </c>
      <c r="J18" s="126">
        <v>37000</v>
      </c>
      <c r="K18" s="354" t="s">
        <v>424</v>
      </c>
      <c r="L18" s="98">
        <v>0.46800000000000003</v>
      </c>
      <c r="M18" s="398">
        <f>L18*J18</f>
        <v>17316</v>
      </c>
      <c r="N18" s="388">
        <v>8000</v>
      </c>
      <c r="O18" s="355">
        <v>6000</v>
      </c>
      <c r="P18" s="355">
        <f t="shared" si="0"/>
        <v>-2000</v>
      </c>
      <c r="Q18" s="118" t="s">
        <v>178</v>
      </c>
      <c r="R18" s="223" t="s">
        <v>179</v>
      </c>
      <c r="S18" s="229" t="s">
        <v>437</v>
      </c>
      <c r="T18" s="176">
        <f>194/J18</f>
        <v>5.2432432432432431E-3</v>
      </c>
      <c r="U18" s="449" t="s">
        <v>629</v>
      </c>
      <c r="V18" s="399" t="s">
        <v>182</v>
      </c>
      <c r="W18" s="400" t="s">
        <v>63</v>
      </c>
      <c r="X18" s="401" t="s">
        <v>400</v>
      </c>
      <c r="Y18" s="45" t="s">
        <v>406</v>
      </c>
      <c r="Z18" s="402" t="s">
        <v>184</v>
      </c>
      <c r="AA18" s="42" t="s">
        <v>513</v>
      </c>
      <c r="AB18" s="356" t="s">
        <v>354</v>
      </c>
      <c r="AC18" s="357" t="s">
        <v>631</v>
      </c>
      <c r="AD18" s="357" t="s">
        <v>356</v>
      </c>
      <c r="AE18" s="358" t="s">
        <v>355</v>
      </c>
      <c r="AF18" s="356" t="s">
        <v>185</v>
      </c>
      <c r="AG18" s="403" t="s">
        <v>611</v>
      </c>
      <c r="AH18" s="608"/>
      <c r="AI18" s="260" t="s">
        <v>407</v>
      </c>
      <c r="AJ18" s="258" t="s">
        <v>172</v>
      </c>
      <c r="AK18" s="258" t="s">
        <v>173</v>
      </c>
      <c r="AL18" s="258" t="s">
        <v>174</v>
      </c>
      <c r="AM18" s="258" t="s">
        <v>175</v>
      </c>
      <c r="AN18" s="258" t="s">
        <v>176</v>
      </c>
      <c r="AO18" s="258" t="s">
        <v>177</v>
      </c>
      <c r="AP18" s="258" t="s">
        <v>178</v>
      </c>
      <c r="AQ18" s="258" t="s">
        <v>179</v>
      </c>
      <c r="AR18" s="259" t="s">
        <v>180</v>
      </c>
      <c r="AS18" s="260" t="s">
        <v>181</v>
      </c>
      <c r="AT18" s="258" t="s">
        <v>182</v>
      </c>
      <c r="AU18" s="258" t="s">
        <v>63</v>
      </c>
      <c r="AV18" s="258" t="s">
        <v>183</v>
      </c>
      <c r="AW18" s="260" t="s">
        <v>411</v>
      </c>
      <c r="AX18" s="404">
        <v>0.22</v>
      </c>
      <c r="AY18" s="405">
        <v>0.01</v>
      </c>
      <c r="AZ18" s="405">
        <v>0.03</v>
      </c>
      <c r="BA18" s="405">
        <v>0.74</v>
      </c>
      <c r="BB18" s="359"/>
      <c r="BC18" s="259" t="s">
        <v>184</v>
      </c>
      <c r="BD18" s="406" t="s">
        <v>512</v>
      </c>
      <c r="BE18" s="360" t="s">
        <v>354</v>
      </c>
      <c r="BF18" s="357" t="s">
        <v>410</v>
      </c>
      <c r="BG18" s="357" t="s">
        <v>356</v>
      </c>
      <c r="BH18" s="361" t="s">
        <v>355</v>
      </c>
      <c r="BI18" s="407" t="s">
        <v>185</v>
      </c>
      <c r="BJ18" s="258" t="s">
        <v>616</v>
      </c>
      <c r="BK18" s="259" t="s">
        <v>428</v>
      </c>
      <c r="BL18" s="407" t="s">
        <v>511</v>
      </c>
      <c r="BM18" s="258" t="s">
        <v>428</v>
      </c>
      <c r="BN18" s="259" t="s">
        <v>428</v>
      </c>
      <c r="BO18" s="238"/>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N18" s="39"/>
      <c r="IO18" s="39"/>
      <c r="IP18" s="39"/>
      <c r="IQ18" s="39"/>
      <c r="IR18" s="39"/>
      <c r="IS18" s="39"/>
      <c r="IT18" s="39"/>
      <c r="IU18" s="39"/>
      <c r="IV18" s="39"/>
      <c r="IW18" s="39"/>
      <c r="IX18" s="39"/>
      <c r="IY18" s="39"/>
      <c r="IZ18" s="39"/>
      <c r="JA18" s="39"/>
      <c r="JB18" s="39"/>
      <c r="JC18" s="39"/>
      <c r="JD18" s="39"/>
      <c r="JE18" s="39"/>
      <c r="JF18" s="39"/>
      <c r="JG18" s="39"/>
      <c r="JH18" s="39"/>
      <c r="JI18" s="39"/>
      <c r="JJ18" s="39"/>
      <c r="JK18" s="39"/>
      <c r="JL18" s="39"/>
      <c r="JM18" s="39"/>
      <c r="JN18" s="39"/>
      <c r="JO18" s="39"/>
      <c r="JP18" s="39"/>
      <c r="JQ18" s="39"/>
      <c r="JR18" s="39"/>
      <c r="JS18" s="39"/>
      <c r="JT18" s="39"/>
      <c r="JU18" s="39"/>
      <c r="JV18" s="39"/>
      <c r="JW18" s="39"/>
      <c r="JX18" s="39"/>
      <c r="JY18" s="39"/>
      <c r="JZ18" s="39"/>
      <c r="KA18" s="39"/>
      <c r="KB18" s="39"/>
      <c r="KC18" s="39"/>
      <c r="KD18" s="39"/>
      <c r="KE18" s="39"/>
      <c r="KF18" s="39"/>
      <c r="KG18" s="39"/>
      <c r="KH18" s="39"/>
      <c r="KI18" s="39"/>
      <c r="KJ18" s="39"/>
      <c r="KK18" s="39"/>
      <c r="KL18" s="39"/>
      <c r="KM18" s="39"/>
      <c r="KN18" s="39"/>
      <c r="KO18" s="39"/>
      <c r="KP18" s="39"/>
      <c r="KQ18" s="39"/>
      <c r="KR18" s="39"/>
      <c r="KS18" s="39"/>
      <c r="KT18" s="39"/>
      <c r="KU18" s="39"/>
      <c r="KV18" s="39"/>
      <c r="KW18" s="39"/>
      <c r="KX18" s="39"/>
      <c r="KY18" s="39"/>
      <c r="KZ18" s="39"/>
      <c r="LA18" s="39"/>
      <c r="LB18" s="39"/>
      <c r="LC18" s="39"/>
      <c r="LD18" s="39"/>
      <c r="LE18" s="39"/>
      <c r="LF18" s="39"/>
      <c r="LG18" s="39"/>
      <c r="LH18" s="39"/>
      <c r="LI18" s="39"/>
      <c r="LJ18" s="39"/>
      <c r="LK18" s="39"/>
      <c r="LL18" s="39"/>
      <c r="LM18" s="39"/>
      <c r="LN18" s="39"/>
      <c r="LO18" s="39"/>
      <c r="LP18" s="39"/>
      <c r="LQ18" s="39"/>
      <c r="LR18" s="39"/>
      <c r="LS18" s="39"/>
      <c r="LT18" s="39"/>
      <c r="LU18" s="39"/>
      <c r="LV18" s="39"/>
      <c r="LW18" s="39"/>
      <c r="LX18" s="39"/>
      <c r="LY18" s="39"/>
      <c r="LZ18" s="39"/>
      <c r="MA18" s="39"/>
      <c r="MB18" s="39"/>
      <c r="MC18" s="39"/>
      <c r="MD18" s="39"/>
      <c r="ME18" s="39"/>
      <c r="MF18" s="39"/>
      <c r="MG18" s="39"/>
      <c r="MH18" s="39"/>
      <c r="MI18" s="39"/>
      <c r="MJ18" s="39"/>
      <c r="MK18" s="39"/>
      <c r="ML18" s="39"/>
      <c r="MM18" s="39"/>
      <c r="MN18" s="39"/>
      <c r="MO18" s="39"/>
      <c r="MP18" s="39"/>
      <c r="MQ18" s="39"/>
      <c r="MR18" s="39"/>
      <c r="MS18" s="39"/>
      <c r="MT18" s="39"/>
      <c r="MU18" s="39"/>
      <c r="MV18" s="39"/>
      <c r="MW18" s="39"/>
      <c r="MX18" s="39"/>
      <c r="MY18" s="39"/>
      <c r="MZ18" s="39"/>
      <c r="NA18" s="39"/>
      <c r="NB18" s="39"/>
      <c r="NC18" s="39"/>
      <c r="ND18" s="39"/>
      <c r="NE18" s="39"/>
      <c r="NF18" s="39"/>
      <c r="NG18" s="39"/>
      <c r="NH18" s="39"/>
      <c r="NI18" s="39"/>
      <c r="NJ18" s="39"/>
      <c r="NK18" s="39"/>
      <c r="NL18" s="39"/>
      <c r="NM18" s="39"/>
      <c r="NN18" s="39"/>
      <c r="NO18" s="39"/>
      <c r="NP18" s="39"/>
      <c r="NQ18" s="39"/>
      <c r="NR18" s="39"/>
      <c r="NS18" s="39"/>
      <c r="NT18" s="39"/>
      <c r="NU18" s="39"/>
      <c r="NV18" s="39"/>
      <c r="NW18" s="39"/>
      <c r="NX18" s="39"/>
      <c r="NY18" s="39"/>
      <c r="NZ18" s="39"/>
      <c r="OA18" s="39"/>
      <c r="OB18" s="39"/>
      <c r="OC18" s="39"/>
      <c r="OD18" s="39"/>
      <c r="OE18" s="39"/>
      <c r="OF18" s="39"/>
      <c r="OG18" s="39"/>
      <c r="OH18" s="39"/>
      <c r="OI18" s="39"/>
      <c r="OJ18" s="39"/>
      <c r="OK18" s="39"/>
      <c r="OL18" s="39"/>
      <c r="OM18" s="39"/>
      <c r="ON18" s="39"/>
      <c r="OO18" s="39"/>
      <c r="OP18" s="39"/>
      <c r="OQ18" s="39"/>
      <c r="OR18" s="39"/>
      <c r="OS18" s="39"/>
      <c r="OT18" s="39"/>
      <c r="OU18" s="39"/>
      <c r="OV18" s="39"/>
      <c r="OW18" s="39"/>
      <c r="OX18" s="39"/>
      <c r="OY18" s="39"/>
      <c r="OZ18" s="39"/>
      <c r="PA18" s="39"/>
      <c r="PB18" s="39"/>
      <c r="PC18" s="39"/>
      <c r="PD18" s="39"/>
      <c r="PE18" s="39"/>
      <c r="PF18" s="39"/>
      <c r="PG18" s="39"/>
      <c r="PH18" s="39"/>
      <c r="PI18" s="39"/>
      <c r="PJ18" s="39"/>
      <c r="PK18" s="39"/>
      <c r="PL18" s="39"/>
      <c r="PM18" s="39"/>
      <c r="PN18" s="39"/>
      <c r="PO18" s="39"/>
      <c r="PP18" s="39"/>
      <c r="PQ18" s="39"/>
      <c r="PR18" s="39"/>
      <c r="PS18" s="39"/>
      <c r="PT18" s="39"/>
      <c r="PU18" s="39"/>
      <c r="PV18" s="39"/>
      <c r="PW18" s="39"/>
      <c r="PX18" s="39"/>
      <c r="PY18" s="39"/>
      <c r="PZ18" s="39"/>
      <c r="QA18" s="39"/>
      <c r="QB18" s="39"/>
      <c r="QC18" s="39"/>
      <c r="QD18" s="39"/>
      <c r="QE18" s="39"/>
      <c r="QF18" s="39"/>
      <c r="QG18" s="39"/>
      <c r="QH18" s="39"/>
      <c r="QI18" s="39"/>
      <c r="QJ18" s="39"/>
      <c r="QK18" s="39"/>
      <c r="QL18" s="39"/>
      <c r="QM18" s="39"/>
      <c r="QN18" s="39"/>
      <c r="QO18" s="39"/>
      <c r="QP18" s="39"/>
      <c r="QQ18" s="39"/>
      <c r="QR18" s="39"/>
      <c r="QS18" s="39"/>
      <c r="QT18" s="39"/>
      <c r="QU18" s="39"/>
      <c r="QV18" s="39"/>
      <c r="QW18" s="39"/>
      <c r="QX18" s="39"/>
      <c r="QY18" s="39"/>
      <c r="QZ18" s="39"/>
      <c r="RA18" s="39"/>
      <c r="RB18" s="39"/>
      <c r="RC18" s="39"/>
      <c r="RD18" s="39"/>
      <c r="RE18" s="39"/>
      <c r="RF18" s="39"/>
      <c r="RG18" s="39"/>
      <c r="RH18" s="39"/>
      <c r="RI18" s="39"/>
      <c r="RJ18" s="39"/>
      <c r="RK18" s="39"/>
      <c r="RL18" s="39"/>
      <c r="RM18" s="39"/>
      <c r="RN18" s="39"/>
      <c r="RO18" s="39"/>
      <c r="RP18" s="39"/>
      <c r="RQ18" s="39"/>
      <c r="RR18" s="39"/>
      <c r="RS18" s="39"/>
      <c r="RT18" s="39"/>
      <c r="RU18" s="39"/>
      <c r="RV18" s="39"/>
      <c r="RW18" s="39"/>
      <c r="RX18" s="39"/>
      <c r="RY18" s="39"/>
      <c r="RZ18" s="39"/>
      <c r="SA18" s="39"/>
      <c r="SB18" s="39"/>
      <c r="SC18" s="39"/>
      <c r="SD18" s="39"/>
      <c r="SE18" s="39"/>
      <c r="SF18" s="39"/>
      <c r="SG18" s="39"/>
      <c r="SH18" s="39"/>
      <c r="SI18" s="39"/>
      <c r="SJ18" s="39"/>
      <c r="SK18" s="39"/>
      <c r="SL18" s="39"/>
      <c r="SM18" s="39"/>
      <c r="SN18" s="39"/>
      <c r="SO18" s="39"/>
      <c r="SP18" s="39"/>
      <c r="SQ18" s="39"/>
      <c r="SR18" s="39"/>
      <c r="SS18" s="39"/>
      <c r="ST18" s="39"/>
      <c r="SU18" s="39"/>
      <c r="SV18" s="39"/>
      <c r="SW18" s="39"/>
      <c r="SX18" s="39"/>
      <c r="SY18" s="39"/>
      <c r="SZ18" s="39"/>
      <c r="TA18" s="39"/>
      <c r="TB18" s="39"/>
      <c r="TC18" s="39"/>
      <c r="TD18" s="39"/>
      <c r="TE18" s="39"/>
      <c r="TF18" s="39"/>
      <c r="TG18" s="39"/>
      <c r="TH18" s="39"/>
      <c r="TI18" s="39"/>
      <c r="TJ18" s="39"/>
      <c r="TK18" s="39"/>
      <c r="TL18" s="39"/>
      <c r="TM18" s="39"/>
      <c r="TN18" s="39"/>
      <c r="TO18" s="39"/>
      <c r="TP18" s="39"/>
      <c r="TQ18" s="39"/>
      <c r="TR18" s="39"/>
      <c r="TS18" s="39"/>
      <c r="TT18" s="39"/>
      <c r="TU18" s="39"/>
      <c r="TV18" s="39"/>
      <c r="TW18" s="39"/>
      <c r="TX18" s="39"/>
      <c r="TY18" s="39"/>
      <c r="TZ18" s="39"/>
      <c r="UA18" s="39"/>
      <c r="UB18" s="39"/>
      <c r="UC18" s="39"/>
      <c r="UD18" s="39"/>
      <c r="UE18" s="39"/>
      <c r="UF18" s="39"/>
      <c r="UG18" s="39"/>
      <c r="UH18" s="39"/>
      <c r="UI18" s="39"/>
      <c r="UJ18" s="39"/>
      <c r="UK18" s="39"/>
      <c r="UL18" s="39"/>
      <c r="UM18" s="39"/>
      <c r="UN18" s="39"/>
      <c r="UO18" s="39"/>
      <c r="UP18" s="39"/>
      <c r="UQ18" s="39"/>
      <c r="UR18" s="39"/>
      <c r="US18" s="39"/>
      <c r="UT18" s="39"/>
      <c r="UU18" s="39"/>
      <c r="UV18" s="39"/>
      <c r="UW18" s="39"/>
      <c r="UX18" s="39"/>
      <c r="UY18" s="39"/>
      <c r="UZ18" s="39"/>
      <c r="VA18" s="39"/>
      <c r="VB18" s="39"/>
      <c r="VC18" s="39"/>
      <c r="VD18" s="39"/>
      <c r="VE18" s="39"/>
      <c r="VF18" s="39"/>
      <c r="VG18" s="39"/>
      <c r="VH18" s="39"/>
      <c r="VI18" s="39"/>
      <c r="VJ18" s="39"/>
      <c r="VK18" s="39"/>
      <c r="VL18" s="39"/>
      <c r="VM18" s="39"/>
      <c r="VN18" s="39"/>
      <c r="VO18" s="39"/>
      <c r="VP18" s="39"/>
      <c r="VQ18" s="39"/>
      <c r="VR18" s="39"/>
      <c r="VS18" s="39"/>
      <c r="VT18" s="39"/>
      <c r="VU18" s="39"/>
      <c r="VV18" s="39"/>
      <c r="VW18" s="39"/>
      <c r="VX18" s="39"/>
      <c r="VY18" s="39"/>
      <c r="VZ18" s="39"/>
      <c r="WA18" s="39"/>
      <c r="WB18" s="39"/>
      <c r="WC18" s="39"/>
      <c r="WD18" s="39"/>
      <c r="WE18" s="39"/>
      <c r="WF18" s="39"/>
      <c r="WG18" s="39"/>
      <c r="WH18" s="39"/>
      <c r="WI18" s="39"/>
      <c r="WJ18" s="39"/>
      <c r="WK18" s="39"/>
      <c r="WL18" s="39"/>
      <c r="WM18" s="39"/>
      <c r="WN18" s="39"/>
      <c r="WO18" s="39"/>
      <c r="WP18" s="39"/>
      <c r="WQ18" s="39"/>
      <c r="WR18" s="39"/>
      <c r="WS18" s="39"/>
      <c r="WT18" s="39"/>
      <c r="WU18" s="39"/>
      <c r="WV18" s="39"/>
      <c r="WW18" s="39"/>
      <c r="WX18" s="39"/>
      <c r="WY18" s="39"/>
      <c r="WZ18" s="39"/>
      <c r="XA18" s="39"/>
      <c r="XB18" s="39"/>
      <c r="XC18" s="39"/>
      <c r="XD18" s="39"/>
      <c r="XE18" s="39"/>
      <c r="XF18" s="39"/>
      <c r="XG18" s="39"/>
      <c r="XH18" s="39"/>
      <c r="XI18" s="39"/>
      <c r="XJ18" s="39"/>
      <c r="XK18" s="39"/>
      <c r="XL18" s="39"/>
      <c r="XM18" s="39"/>
      <c r="XN18" s="39"/>
      <c r="XO18" s="39"/>
      <c r="XP18" s="39"/>
      <c r="XQ18" s="39"/>
      <c r="XR18" s="39"/>
      <c r="XS18" s="39"/>
      <c r="XT18" s="39"/>
      <c r="XU18" s="39"/>
      <c r="XV18" s="39"/>
      <c r="XW18" s="39"/>
      <c r="XX18" s="39"/>
      <c r="XY18" s="39"/>
      <c r="XZ18" s="39"/>
      <c r="YA18" s="39"/>
      <c r="YB18" s="39"/>
      <c r="YC18" s="39"/>
      <c r="YD18" s="39"/>
      <c r="YE18" s="39"/>
      <c r="YF18" s="39"/>
      <c r="YG18" s="39"/>
      <c r="YH18" s="39"/>
      <c r="YI18" s="39"/>
      <c r="YJ18" s="39"/>
      <c r="YK18" s="39"/>
      <c r="YL18" s="39"/>
      <c r="YM18" s="39"/>
      <c r="YN18" s="39"/>
      <c r="YO18" s="39"/>
      <c r="YP18" s="39"/>
      <c r="YQ18" s="39"/>
      <c r="YR18" s="39"/>
      <c r="YS18" s="39"/>
      <c r="YT18" s="39"/>
      <c r="YU18" s="39"/>
      <c r="YV18" s="39"/>
      <c r="YW18" s="39"/>
      <c r="YX18" s="39"/>
      <c r="YY18" s="39"/>
      <c r="YZ18" s="39"/>
      <c r="ZA18" s="39"/>
      <c r="ZB18" s="39"/>
      <c r="ZC18" s="39"/>
      <c r="ZD18" s="39"/>
      <c r="ZE18" s="39"/>
      <c r="ZF18" s="39"/>
      <c r="ZG18" s="39"/>
      <c r="ZH18" s="39"/>
      <c r="ZI18" s="39"/>
      <c r="ZJ18" s="39"/>
      <c r="ZK18" s="39"/>
      <c r="ZL18" s="39"/>
      <c r="ZM18" s="39"/>
      <c r="ZN18" s="39"/>
      <c r="ZO18" s="39"/>
      <c r="ZP18" s="39"/>
      <c r="ZQ18" s="39"/>
      <c r="ZR18" s="39"/>
      <c r="ZS18" s="39"/>
      <c r="ZT18" s="39"/>
      <c r="ZU18" s="39"/>
      <c r="ZV18" s="39"/>
      <c r="ZW18" s="39"/>
      <c r="ZX18" s="39"/>
      <c r="ZY18" s="39"/>
      <c r="ZZ18" s="39"/>
      <c r="AAA18" s="39"/>
      <c r="AAB18" s="39"/>
      <c r="AAC18" s="39"/>
      <c r="AAD18" s="39"/>
      <c r="AAE18" s="39"/>
      <c r="AAF18" s="39"/>
      <c r="AAG18" s="39"/>
      <c r="AAH18" s="39"/>
      <c r="AAI18" s="39"/>
      <c r="AAJ18" s="39"/>
      <c r="AAK18" s="39"/>
      <c r="AAL18" s="39"/>
      <c r="AAM18" s="39"/>
      <c r="AAN18" s="39"/>
      <c r="AAO18" s="39"/>
      <c r="AAP18" s="39"/>
      <c r="AAQ18" s="39"/>
      <c r="AAR18" s="39"/>
      <c r="AAS18" s="39"/>
      <c r="AAT18" s="39"/>
      <c r="AAU18" s="39"/>
      <c r="AAV18" s="39"/>
      <c r="AAW18" s="39"/>
      <c r="AAX18" s="39"/>
      <c r="AAY18" s="39"/>
      <c r="AAZ18" s="39"/>
      <c r="ABA18" s="39"/>
      <c r="ABB18" s="39"/>
      <c r="ABC18" s="39"/>
      <c r="ABD18" s="39"/>
      <c r="ABE18" s="39"/>
      <c r="ABF18" s="39"/>
      <c r="ABG18" s="39"/>
      <c r="ABH18" s="39"/>
      <c r="ABI18" s="39"/>
      <c r="ABJ18" s="39"/>
      <c r="ABK18" s="39"/>
      <c r="ABL18" s="39"/>
      <c r="ABM18" s="39"/>
      <c r="ABN18" s="39"/>
      <c r="ABO18" s="39"/>
      <c r="ABP18" s="39"/>
      <c r="ABQ18" s="39"/>
      <c r="ABR18" s="39"/>
      <c r="ABS18" s="39"/>
      <c r="ABT18" s="39"/>
      <c r="ABU18" s="39"/>
      <c r="ABV18" s="39"/>
      <c r="ABW18" s="39"/>
      <c r="ABX18" s="39"/>
      <c r="ABY18" s="39"/>
      <c r="ABZ18" s="39"/>
      <c r="ACA18" s="39"/>
      <c r="ACB18" s="39"/>
      <c r="ACC18" s="39"/>
      <c r="ACD18" s="39"/>
      <c r="ACE18" s="39"/>
      <c r="ACF18" s="39"/>
      <c r="ACG18" s="39"/>
      <c r="ACH18" s="39"/>
      <c r="ACI18" s="39"/>
      <c r="ACJ18" s="39"/>
      <c r="ACK18" s="39"/>
      <c r="ACL18" s="39"/>
      <c r="ACM18" s="39"/>
      <c r="ACN18" s="39"/>
      <c r="ACO18" s="39"/>
      <c r="ACP18" s="39"/>
      <c r="ACQ18" s="39"/>
      <c r="ACR18" s="39"/>
      <c r="ACS18" s="39"/>
      <c r="ACT18" s="39"/>
      <c r="ACU18" s="39"/>
      <c r="ACV18" s="39"/>
      <c r="ACW18" s="39"/>
      <c r="ACX18" s="39"/>
      <c r="ACY18" s="39"/>
      <c r="ACZ18" s="39"/>
      <c r="ADA18" s="39"/>
      <c r="ADB18" s="39"/>
      <c r="ADC18" s="39"/>
      <c r="ADD18" s="39"/>
      <c r="ADE18" s="39"/>
      <c r="ADF18" s="39"/>
      <c r="ADG18" s="39"/>
      <c r="ADH18" s="39"/>
      <c r="ADI18" s="39"/>
      <c r="ADJ18" s="39"/>
      <c r="ADK18" s="39"/>
      <c r="ADL18" s="39"/>
      <c r="ADM18" s="39"/>
      <c r="ADN18" s="39"/>
      <c r="ADO18" s="39"/>
      <c r="ADP18" s="39"/>
      <c r="ADQ18" s="39"/>
      <c r="ADR18" s="39"/>
      <c r="ADS18" s="39"/>
      <c r="ADT18" s="39"/>
      <c r="ADU18" s="39"/>
      <c r="ADV18" s="39"/>
      <c r="ADW18" s="39"/>
      <c r="ADX18" s="39"/>
      <c r="ADY18" s="39"/>
      <c r="ADZ18" s="39"/>
      <c r="AEA18" s="39"/>
      <c r="AEB18" s="39"/>
      <c r="AEC18" s="39"/>
      <c r="AED18" s="39"/>
      <c r="AEE18" s="39"/>
      <c r="AEF18" s="39"/>
      <c r="AEG18" s="39"/>
      <c r="AEH18" s="39"/>
      <c r="AEI18" s="39"/>
      <c r="AEJ18" s="39"/>
      <c r="AEK18" s="39"/>
      <c r="AEL18" s="39"/>
      <c r="AEM18" s="39"/>
      <c r="AEN18" s="39"/>
      <c r="AEO18" s="39"/>
      <c r="AEP18" s="39"/>
      <c r="AEQ18" s="39"/>
      <c r="AER18" s="39"/>
      <c r="AES18" s="39"/>
      <c r="AET18" s="39"/>
      <c r="AEU18" s="39"/>
      <c r="AEV18" s="39"/>
      <c r="AEW18" s="39"/>
      <c r="AEX18" s="39"/>
      <c r="AEY18" s="39"/>
      <c r="AEZ18" s="39"/>
      <c r="AFA18" s="39"/>
      <c r="AFB18" s="39"/>
      <c r="AFC18" s="39"/>
      <c r="AFD18" s="39"/>
      <c r="AFE18" s="39"/>
      <c r="AFF18" s="39"/>
      <c r="AFG18" s="39"/>
      <c r="AFH18" s="39"/>
      <c r="AFI18" s="39"/>
      <c r="AFJ18" s="39"/>
      <c r="AFK18" s="39"/>
      <c r="AFL18" s="39"/>
      <c r="AFM18" s="39"/>
      <c r="AFN18" s="39"/>
      <c r="AFO18" s="39"/>
      <c r="AFP18" s="39"/>
      <c r="AFQ18" s="39"/>
      <c r="AFR18" s="39"/>
      <c r="AFS18" s="39"/>
      <c r="AFT18" s="39"/>
      <c r="AFU18" s="39"/>
      <c r="AFV18" s="39"/>
      <c r="AFW18" s="39"/>
      <c r="AFX18" s="39"/>
    </row>
    <row r="19" spans="1:857" s="60" customFormat="1" ht="139.5" customHeight="1" thickTop="1" thickBot="1" x14ac:dyDescent="0.3">
      <c r="A19" s="651"/>
      <c r="B19" s="648"/>
      <c r="C19" s="654"/>
      <c r="D19" s="365" t="s">
        <v>32</v>
      </c>
      <c r="E19" s="129" t="s">
        <v>270</v>
      </c>
      <c r="F19" s="130" t="s">
        <v>308</v>
      </c>
      <c r="G19" s="123" t="s">
        <v>274</v>
      </c>
      <c r="H19" s="371" t="s">
        <v>272</v>
      </c>
      <c r="I19" s="279" t="s">
        <v>570</v>
      </c>
      <c r="J19" s="121">
        <v>45000</v>
      </c>
      <c r="K19" s="119" t="s">
        <v>424</v>
      </c>
      <c r="L19" s="367">
        <f>M19/J19</f>
        <v>0.39111111111111113</v>
      </c>
      <c r="M19" s="366">
        <v>17600</v>
      </c>
      <c r="N19" s="386">
        <v>7400</v>
      </c>
      <c r="O19" s="120">
        <v>2000</v>
      </c>
      <c r="P19" s="120">
        <f t="shared" si="0"/>
        <v>-5400</v>
      </c>
      <c r="Q19" s="123" t="s">
        <v>276</v>
      </c>
      <c r="R19" s="224" t="s">
        <v>277</v>
      </c>
      <c r="S19" s="280" t="s">
        <v>437</v>
      </c>
      <c r="T19" s="281">
        <f>325/J19</f>
        <v>7.2222222222222219E-3</v>
      </c>
      <c r="U19" s="448" t="s">
        <v>627</v>
      </c>
      <c r="V19" s="131" t="s">
        <v>94</v>
      </c>
      <c r="W19" s="132" t="s">
        <v>63</v>
      </c>
      <c r="X19" s="282" t="s">
        <v>399</v>
      </c>
      <c r="Y19" s="78" t="s">
        <v>281</v>
      </c>
      <c r="Z19" s="200" t="s">
        <v>282</v>
      </c>
      <c r="AA19" s="76" t="s">
        <v>516</v>
      </c>
      <c r="AB19" s="206" t="s">
        <v>353</v>
      </c>
      <c r="AC19" s="195" t="s">
        <v>334</v>
      </c>
      <c r="AD19" s="195" t="s">
        <v>352</v>
      </c>
      <c r="AE19" s="214" t="s">
        <v>351</v>
      </c>
      <c r="AF19" s="206" t="s">
        <v>283</v>
      </c>
      <c r="AG19" s="218" t="s">
        <v>612</v>
      </c>
      <c r="AH19" s="608"/>
      <c r="AI19" s="265" t="s">
        <v>408</v>
      </c>
      <c r="AJ19" s="266" t="s">
        <v>270</v>
      </c>
      <c r="AK19" s="266" t="s">
        <v>271</v>
      </c>
      <c r="AL19" s="266" t="s">
        <v>272</v>
      </c>
      <c r="AM19" s="266" t="s">
        <v>273</v>
      </c>
      <c r="AN19" s="266" t="s">
        <v>274</v>
      </c>
      <c r="AO19" s="266" t="s">
        <v>275</v>
      </c>
      <c r="AP19" s="266" t="s">
        <v>276</v>
      </c>
      <c r="AQ19" s="266" t="s">
        <v>277</v>
      </c>
      <c r="AR19" s="267" t="s">
        <v>278</v>
      </c>
      <c r="AS19" s="265" t="s">
        <v>279</v>
      </c>
      <c r="AT19" s="266" t="s">
        <v>94</v>
      </c>
      <c r="AU19" s="266" t="s">
        <v>63</v>
      </c>
      <c r="AV19" s="266" t="s">
        <v>280</v>
      </c>
      <c r="AW19" s="265" t="s">
        <v>281</v>
      </c>
      <c r="AX19" s="236">
        <v>0.21</v>
      </c>
      <c r="AY19" s="77">
        <v>0.01</v>
      </c>
      <c r="AZ19" s="77">
        <v>0.04</v>
      </c>
      <c r="BA19" s="77">
        <v>0.72</v>
      </c>
      <c r="BB19" s="393">
        <v>0.02</v>
      </c>
      <c r="BC19" s="267" t="s">
        <v>282</v>
      </c>
      <c r="BD19" s="343" t="s">
        <v>515</v>
      </c>
      <c r="BE19" s="189" t="s">
        <v>353</v>
      </c>
      <c r="BF19" s="195" t="s">
        <v>334</v>
      </c>
      <c r="BG19" s="195" t="s">
        <v>352</v>
      </c>
      <c r="BH19" s="75" t="s">
        <v>351</v>
      </c>
      <c r="BI19" s="268" t="s">
        <v>283</v>
      </c>
      <c r="BJ19" s="266" t="s">
        <v>617</v>
      </c>
      <c r="BK19" s="267" t="s">
        <v>428</v>
      </c>
      <c r="BL19" s="268" t="s">
        <v>514</v>
      </c>
      <c r="BM19" s="266" t="s">
        <v>480</v>
      </c>
      <c r="BN19" s="267" t="s">
        <v>480</v>
      </c>
      <c r="BO19" s="238"/>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c r="IJ19" s="39"/>
      <c r="IK19" s="39"/>
      <c r="IL19" s="39"/>
      <c r="IM19" s="39"/>
      <c r="IN19" s="39"/>
      <c r="IO19" s="39"/>
      <c r="IP19" s="39"/>
      <c r="IQ19" s="39"/>
      <c r="IR19" s="39"/>
      <c r="IS19" s="39"/>
      <c r="IT19" s="39"/>
      <c r="IU19" s="39"/>
      <c r="IV19" s="39"/>
      <c r="IW19" s="39"/>
      <c r="IX19" s="39"/>
      <c r="IY19" s="39"/>
      <c r="IZ19" s="39"/>
      <c r="JA19" s="39"/>
      <c r="JB19" s="39"/>
      <c r="JC19" s="39"/>
      <c r="JD19" s="39"/>
      <c r="JE19" s="39"/>
      <c r="JF19" s="39"/>
      <c r="JG19" s="39"/>
      <c r="JH19" s="39"/>
      <c r="JI19" s="39"/>
      <c r="JJ19" s="39"/>
      <c r="JK19" s="39"/>
      <c r="JL19" s="39"/>
      <c r="JM19" s="39"/>
      <c r="JN19" s="39"/>
      <c r="JO19" s="39"/>
      <c r="JP19" s="39"/>
      <c r="JQ19" s="39"/>
      <c r="JR19" s="39"/>
      <c r="JS19" s="39"/>
      <c r="JT19" s="39"/>
      <c r="JU19" s="39"/>
      <c r="JV19" s="39"/>
      <c r="JW19" s="39"/>
      <c r="JX19" s="39"/>
      <c r="JY19" s="39"/>
      <c r="JZ19" s="39"/>
      <c r="KA19" s="39"/>
      <c r="KB19" s="39"/>
      <c r="KC19" s="39"/>
      <c r="KD19" s="39"/>
      <c r="KE19" s="39"/>
      <c r="KF19" s="39"/>
      <c r="KG19" s="39"/>
      <c r="KH19" s="39"/>
      <c r="KI19" s="39"/>
      <c r="KJ19" s="39"/>
      <c r="KK19" s="39"/>
      <c r="KL19" s="39"/>
      <c r="KM19" s="39"/>
      <c r="KN19" s="39"/>
      <c r="KO19" s="39"/>
      <c r="KP19" s="39"/>
      <c r="KQ19" s="39"/>
      <c r="KR19" s="39"/>
      <c r="KS19" s="39"/>
      <c r="KT19" s="39"/>
      <c r="KU19" s="39"/>
      <c r="KV19" s="39"/>
      <c r="KW19" s="39"/>
      <c r="KX19" s="39"/>
      <c r="KY19" s="39"/>
      <c r="KZ19" s="39"/>
      <c r="LA19" s="39"/>
      <c r="LB19" s="39"/>
      <c r="LC19" s="39"/>
      <c r="LD19" s="39"/>
      <c r="LE19" s="39"/>
      <c r="LF19" s="39"/>
      <c r="LG19" s="39"/>
      <c r="LH19" s="39"/>
      <c r="LI19" s="39"/>
      <c r="LJ19" s="39"/>
      <c r="LK19" s="39"/>
      <c r="LL19" s="39"/>
      <c r="LM19" s="39"/>
      <c r="LN19" s="39"/>
      <c r="LO19" s="39"/>
      <c r="LP19" s="39"/>
      <c r="LQ19" s="39"/>
      <c r="LR19" s="39"/>
      <c r="LS19" s="39"/>
      <c r="LT19" s="39"/>
      <c r="LU19" s="39"/>
      <c r="LV19" s="39"/>
      <c r="LW19" s="39"/>
      <c r="LX19" s="39"/>
      <c r="LY19" s="39"/>
      <c r="LZ19" s="39"/>
      <c r="MA19" s="39"/>
      <c r="MB19" s="39"/>
      <c r="MC19" s="39"/>
      <c r="MD19" s="39"/>
      <c r="ME19" s="39"/>
      <c r="MF19" s="39"/>
      <c r="MG19" s="39"/>
      <c r="MH19" s="39"/>
      <c r="MI19" s="39"/>
      <c r="MJ19" s="39"/>
      <c r="MK19" s="39"/>
      <c r="ML19" s="39"/>
      <c r="MM19" s="39"/>
      <c r="MN19" s="39"/>
      <c r="MO19" s="39"/>
      <c r="MP19" s="39"/>
      <c r="MQ19" s="39"/>
      <c r="MR19" s="39"/>
      <c r="MS19" s="39"/>
      <c r="MT19" s="39"/>
      <c r="MU19" s="39"/>
      <c r="MV19" s="39"/>
      <c r="MW19" s="39"/>
      <c r="MX19" s="39"/>
      <c r="MY19" s="39"/>
      <c r="MZ19" s="39"/>
      <c r="NA19" s="39"/>
      <c r="NB19" s="39"/>
      <c r="NC19" s="39"/>
      <c r="ND19" s="39"/>
      <c r="NE19" s="39"/>
      <c r="NF19" s="39"/>
      <c r="NG19" s="39"/>
      <c r="NH19" s="39"/>
      <c r="NI19" s="39"/>
      <c r="NJ19" s="39"/>
      <c r="NK19" s="39"/>
      <c r="NL19" s="39"/>
      <c r="NM19" s="39"/>
      <c r="NN19" s="39"/>
      <c r="NO19" s="39"/>
      <c r="NP19" s="39"/>
      <c r="NQ19" s="39"/>
      <c r="NR19" s="39"/>
      <c r="NS19" s="39"/>
      <c r="NT19" s="39"/>
      <c r="NU19" s="39"/>
      <c r="NV19" s="39"/>
      <c r="NW19" s="39"/>
      <c r="NX19" s="39"/>
      <c r="NY19" s="39"/>
      <c r="NZ19" s="39"/>
      <c r="OA19" s="39"/>
      <c r="OB19" s="39"/>
      <c r="OC19" s="39"/>
      <c r="OD19" s="39"/>
      <c r="OE19" s="39"/>
      <c r="OF19" s="39"/>
      <c r="OG19" s="39"/>
      <c r="OH19" s="39"/>
      <c r="OI19" s="39"/>
      <c r="OJ19" s="39"/>
      <c r="OK19" s="39"/>
      <c r="OL19" s="39"/>
      <c r="OM19" s="39"/>
      <c r="ON19" s="39"/>
      <c r="OO19" s="39"/>
      <c r="OP19" s="39"/>
      <c r="OQ19" s="39"/>
      <c r="OR19" s="39"/>
      <c r="OS19" s="39"/>
      <c r="OT19" s="39"/>
      <c r="OU19" s="39"/>
      <c r="OV19" s="39"/>
      <c r="OW19" s="39"/>
      <c r="OX19" s="39"/>
      <c r="OY19" s="39"/>
      <c r="OZ19" s="39"/>
      <c r="PA19" s="39"/>
      <c r="PB19" s="39"/>
      <c r="PC19" s="39"/>
      <c r="PD19" s="39"/>
      <c r="PE19" s="39"/>
      <c r="PF19" s="39"/>
      <c r="PG19" s="39"/>
      <c r="PH19" s="39"/>
      <c r="PI19" s="39"/>
      <c r="PJ19" s="39"/>
      <c r="PK19" s="39"/>
      <c r="PL19" s="39"/>
      <c r="PM19" s="39"/>
      <c r="PN19" s="39"/>
      <c r="PO19" s="39"/>
      <c r="PP19" s="39"/>
      <c r="PQ19" s="39"/>
      <c r="PR19" s="39"/>
      <c r="PS19" s="39"/>
      <c r="PT19" s="39"/>
      <c r="PU19" s="39"/>
      <c r="PV19" s="39"/>
      <c r="PW19" s="39"/>
      <c r="PX19" s="39"/>
      <c r="PY19" s="39"/>
      <c r="PZ19" s="39"/>
      <c r="QA19" s="39"/>
      <c r="QB19" s="39"/>
      <c r="QC19" s="39"/>
      <c r="QD19" s="39"/>
      <c r="QE19" s="39"/>
      <c r="QF19" s="39"/>
      <c r="QG19" s="39"/>
      <c r="QH19" s="39"/>
      <c r="QI19" s="39"/>
      <c r="QJ19" s="39"/>
      <c r="QK19" s="39"/>
      <c r="QL19" s="39"/>
      <c r="QM19" s="39"/>
      <c r="QN19" s="39"/>
      <c r="QO19" s="39"/>
      <c r="QP19" s="39"/>
      <c r="QQ19" s="39"/>
      <c r="QR19" s="39"/>
      <c r="QS19" s="39"/>
      <c r="QT19" s="39"/>
      <c r="QU19" s="39"/>
      <c r="QV19" s="39"/>
      <c r="QW19" s="39"/>
      <c r="QX19" s="39"/>
      <c r="QY19" s="39"/>
      <c r="QZ19" s="39"/>
      <c r="RA19" s="39"/>
      <c r="RB19" s="39"/>
      <c r="RC19" s="39"/>
      <c r="RD19" s="39"/>
      <c r="RE19" s="39"/>
      <c r="RF19" s="39"/>
      <c r="RG19" s="39"/>
      <c r="RH19" s="39"/>
      <c r="RI19" s="39"/>
      <c r="RJ19" s="39"/>
      <c r="RK19" s="39"/>
      <c r="RL19" s="39"/>
      <c r="RM19" s="39"/>
      <c r="RN19" s="39"/>
      <c r="RO19" s="39"/>
      <c r="RP19" s="39"/>
      <c r="RQ19" s="39"/>
      <c r="RR19" s="39"/>
      <c r="RS19" s="39"/>
      <c r="RT19" s="39"/>
      <c r="RU19" s="39"/>
      <c r="RV19" s="39"/>
      <c r="RW19" s="39"/>
      <c r="RX19" s="39"/>
      <c r="RY19" s="39"/>
      <c r="RZ19" s="39"/>
      <c r="SA19" s="39"/>
      <c r="SB19" s="39"/>
      <c r="SC19" s="39"/>
      <c r="SD19" s="39"/>
      <c r="SE19" s="39"/>
      <c r="SF19" s="39"/>
      <c r="SG19" s="39"/>
      <c r="SH19" s="39"/>
      <c r="SI19" s="39"/>
      <c r="SJ19" s="39"/>
      <c r="SK19" s="39"/>
      <c r="SL19" s="39"/>
      <c r="SM19" s="39"/>
      <c r="SN19" s="39"/>
      <c r="SO19" s="39"/>
      <c r="SP19" s="39"/>
      <c r="SQ19" s="39"/>
      <c r="SR19" s="39"/>
      <c r="SS19" s="39"/>
      <c r="ST19" s="39"/>
      <c r="SU19" s="39"/>
      <c r="SV19" s="39"/>
      <c r="SW19" s="39"/>
      <c r="SX19" s="39"/>
      <c r="SY19" s="39"/>
      <c r="SZ19" s="39"/>
      <c r="TA19" s="39"/>
      <c r="TB19" s="39"/>
      <c r="TC19" s="39"/>
      <c r="TD19" s="39"/>
      <c r="TE19" s="39"/>
      <c r="TF19" s="39"/>
      <c r="TG19" s="39"/>
      <c r="TH19" s="39"/>
      <c r="TI19" s="39"/>
      <c r="TJ19" s="39"/>
      <c r="TK19" s="39"/>
      <c r="TL19" s="39"/>
      <c r="TM19" s="39"/>
      <c r="TN19" s="39"/>
      <c r="TO19" s="39"/>
      <c r="TP19" s="39"/>
      <c r="TQ19" s="39"/>
      <c r="TR19" s="39"/>
      <c r="TS19" s="39"/>
      <c r="TT19" s="39"/>
      <c r="TU19" s="39"/>
      <c r="TV19" s="39"/>
      <c r="TW19" s="39"/>
      <c r="TX19" s="39"/>
      <c r="TY19" s="39"/>
      <c r="TZ19" s="39"/>
      <c r="UA19" s="39"/>
      <c r="UB19" s="39"/>
      <c r="UC19" s="39"/>
      <c r="UD19" s="39"/>
      <c r="UE19" s="39"/>
      <c r="UF19" s="39"/>
      <c r="UG19" s="39"/>
      <c r="UH19" s="39"/>
      <c r="UI19" s="39"/>
      <c r="UJ19" s="39"/>
      <c r="UK19" s="39"/>
      <c r="UL19" s="39"/>
      <c r="UM19" s="39"/>
      <c r="UN19" s="39"/>
      <c r="UO19" s="39"/>
      <c r="UP19" s="39"/>
      <c r="UQ19" s="39"/>
      <c r="UR19" s="39"/>
      <c r="US19" s="39"/>
      <c r="UT19" s="39"/>
      <c r="UU19" s="39"/>
      <c r="UV19" s="39"/>
      <c r="UW19" s="39"/>
      <c r="UX19" s="39"/>
      <c r="UY19" s="39"/>
      <c r="UZ19" s="39"/>
      <c r="VA19" s="39"/>
      <c r="VB19" s="39"/>
      <c r="VC19" s="39"/>
      <c r="VD19" s="39"/>
      <c r="VE19" s="39"/>
      <c r="VF19" s="39"/>
      <c r="VG19" s="39"/>
      <c r="VH19" s="39"/>
      <c r="VI19" s="39"/>
      <c r="VJ19" s="39"/>
      <c r="VK19" s="39"/>
      <c r="VL19" s="39"/>
      <c r="VM19" s="39"/>
      <c r="VN19" s="39"/>
      <c r="VO19" s="39"/>
      <c r="VP19" s="39"/>
      <c r="VQ19" s="39"/>
      <c r="VR19" s="39"/>
      <c r="VS19" s="39"/>
      <c r="VT19" s="39"/>
      <c r="VU19" s="39"/>
      <c r="VV19" s="39"/>
      <c r="VW19" s="39"/>
      <c r="VX19" s="39"/>
      <c r="VY19" s="39"/>
      <c r="VZ19" s="39"/>
      <c r="WA19" s="39"/>
      <c r="WB19" s="39"/>
      <c r="WC19" s="39"/>
      <c r="WD19" s="39"/>
      <c r="WE19" s="39"/>
      <c r="WF19" s="39"/>
      <c r="WG19" s="39"/>
      <c r="WH19" s="39"/>
      <c r="WI19" s="39"/>
      <c r="WJ19" s="39"/>
      <c r="WK19" s="39"/>
      <c r="WL19" s="39"/>
      <c r="WM19" s="39"/>
      <c r="WN19" s="39"/>
      <c r="WO19" s="39"/>
      <c r="WP19" s="39"/>
      <c r="WQ19" s="39"/>
      <c r="WR19" s="39"/>
      <c r="WS19" s="39"/>
      <c r="WT19" s="39"/>
      <c r="WU19" s="39"/>
      <c r="WV19" s="39"/>
      <c r="WW19" s="39"/>
      <c r="WX19" s="39"/>
      <c r="WY19" s="39"/>
      <c r="WZ19" s="39"/>
      <c r="XA19" s="39"/>
      <c r="XB19" s="39"/>
      <c r="XC19" s="39"/>
      <c r="XD19" s="39"/>
      <c r="XE19" s="39"/>
      <c r="XF19" s="39"/>
      <c r="XG19" s="39"/>
      <c r="XH19" s="39"/>
      <c r="XI19" s="39"/>
      <c r="XJ19" s="39"/>
      <c r="XK19" s="39"/>
      <c r="XL19" s="39"/>
      <c r="XM19" s="39"/>
      <c r="XN19" s="39"/>
      <c r="XO19" s="39"/>
      <c r="XP19" s="39"/>
      <c r="XQ19" s="39"/>
      <c r="XR19" s="39"/>
      <c r="XS19" s="39"/>
      <c r="XT19" s="39"/>
      <c r="XU19" s="39"/>
      <c r="XV19" s="39"/>
      <c r="XW19" s="39"/>
      <c r="XX19" s="39"/>
      <c r="XY19" s="39"/>
      <c r="XZ19" s="39"/>
      <c r="YA19" s="39"/>
      <c r="YB19" s="39"/>
      <c r="YC19" s="39"/>
      <c r="YD19" s="39"/>
      <c r="YE19" s="39"/>
      <c r="YF19" s="39"/>
      <c r="YG19" s="39"/>
      <c r="YH19" s="39"/>
      <c r="YI19" s="39"/>
      <c r="YJ19" s="39"/>
      <c r="YK19" s="39"/>
      <c r="YL19" s="39"/>
      <c r="YM19" s="39"/>
      <c r="YN19" s="39"/>
      <c r="YO19" s="39"/>
      <c r="YP19" s="39"/>
      <c r="YQ19" s="39"/>
      <c r="YR19" s="39"/>
      <c r="YS19" s="39"/>
      <c r="YT19" s="39"/>
      <c r="YU19" s="39"/>
      <c r="YV19" s="39"/>
      <c r="YW19" s="39"/>
      <c r="YX19" s="39"/>
      <c r="YY19" s="39"/>
      <c r="YZ19" s="39"/>
      <c r="ZA19" s="39"/>
      <c r="ZB19" s="39"/>
      <c r="ZC19" s="39"/>
      <c r="ZD19" s="39"/>
      <c r="ZE19" s="39"/>
      <c r="ZF19" s="39"/>
      <c r="ZG19" s="39"/>
      <c r="ZH19" s="39"/>
      <c r="ZI19" s="39"/>
      <c r="ZJ19" s="39"/>
      <c r="ZK19" s="39"/>
      <c r="ZL19" s="39"/>
      <c r="ZM19" s="39"/>
      <c r="ZN19" s="39"/>
      <c r="ZO19" s="39"/>
      <c r="ZP19" s="39"/>
      <c r="ZQ19" s="39"/>
      <c r="ZR19" s="39"/>
      <c r="ZS19" s="39"/>
      <c r="ZT19" s="39"/>
      <c r="ZU19" s="39"/>
      <c r="ZV19" s="39"/>
      <c r="ZW19" s="39"/>
      <c r="ZX19" s="39"/>
      <c r="ZY19" s="39"/>
      <c r="ZZ19" s="39"/>
      <c r="AAA19" s="39"/>
      <c r="AAB19" s="39"/>
      <c r="AAC19" s="39"/>
      <c r="AAD19" s="39"/>
      <c r="AAE19" s="39"/>
      <c r="AAF19" s="39"/>
      <c r="AAG19" s="39"/>
      <c r="AAH19" s="39"/>
      <c r="AAI19" s="39"/>
      <c r="AAJ19" s="39"/>
      <c r="AAK19" s="39"/>
      <c r="AAL19" s="39"/>
      <c r="AAM19" s="39"/>
      <c r="AAN19" s="39"/>
      <c r="AAO19" s="39"/>
      <c r="AAP19" s="39"/>
      <c r="AAQ19" s="39"/>
      <c r="AAR19" s="39"/>
      <c r="AAS19" s="39"/>
      <c r="AAT19" s="39"/>
      <c r="AAU19" s="39"/>
      <c r="AAV19" s="39"/>
      <c r="AAW19" s="39"/>
      <c r="AAX19" s="39"/>
      <c r="AAY19" s="39"/>
      <c r="AAZ19" s="39"/>
      <c r="ABA19" s="39"/>
      <c r="ABB19" s="39"/>
      <c r="ABC19" s="39"/>
      <c r="ABD19" s="39"/>
      <c r="ABE19" s="39"/>
      <c r="ABF19" s="39"/>
      <c r="ABG19" s="39"/>
      <c r="ABH19" s="39"/>
      <c r="ABI19" s="39"/>
      <c r="ABJ19" s="39"/>
      <c r="ABK19" s="39"/>
      <c r="ABL19" s="39"/>
      <c r="ABM19" s="39"/>
      <c r="ABN19" s="39"/>
      <c r="ABO19" s="39"/>
      <c r="ABP19" s="39"/>
      <c r="ABQ19" s="39"/>
      <c r="ABR19" s="39"/>
      <c r="ABS19" s="39"/>
      <c r="ABT19" s="39"/>
      <c r="ABU19" s="39"/>
      <c r="ABV19" s="39"/>
      <c r="ABW19" s="39"/>
      <c r="ABX19" s="39"/>
      <c r="ABY19" s="39"/>
      <c r="ABZ19" s="39"/>
      <c r="ACA19" s="39"/>
      <c r="ACB19" s="39"/>
      <c r="ACC19" s="39"/>
      <c r="ACD19" s="39"/>
      <c r="ACE19" s="39"/>
      <c r="ACF19" s="39"/>
      <c r="ACG19" s="39"/>
      <c r="ACH19" s="39"/>
      <c r="ACI19" s="39"/>
      <c r="ACJ19" s="39"/>
      <c r="ACK19" s="39"/>
      <c r="ACL19" s="39"/>
      <c r="ACM19" s="39"/>
      <c r="ACN19" s="39"/>
      <c r="ACO19" s="39"/>
      <c r="ACP19" s="39"/>
      <c r="ACQ19" s="39"/>
      <c r="ACR19" s="39"/>
      <c r="ACS19" s="39"/>
      <c r="ACT19" s="39"/>
      <c r="ACU19" s="39"/>
      <c r="ACV19" s="39"/>
      <c r="ACW19" s="39"/>
      <c r="ACX19" s="39"/>
      <c r="ACY19" s="39"/>
      <c r="ACZ19" s="39"/>
      <c r="ADA19" s="39"/>
      <c r="ADB19" s="39"/>
      <c r="ADC19" s="39"/>
      <c r="ADD19" s="39"/>
      <c r="ADE19" s="39"/>
      <c r="ADF19" s="39"/>
      <c r="ADG19" s="39"/>
      <c r="ADH19" s="39"/>
      <c r="ADI19" s="39"/>
      <c r="ADJ19" s="39"/>
      <c r="ADK19" s="39"/>
      <c r="ADL19" s="39"/>
      <c r="ADM19" s="39"/>
      <c r="ADN19" s="39"/>
      <c r="ADO19" s="39"/>
      <c r="ADP19" s="39"/>
      <c r="ADQ19" s="39"/>
      <c r="ADR19" s="39"/>
      <c r="ADS19" s="39"/>
      <c r="ADT19" s="39"/>
      <c r="ADU19" s="39"/>
      <c r="ADV19" s="39"/>
      <c r="ADW19" s="39"/>
      <c r="ADX19" s="39"/>
      <c r="ADY19" s="39"/>
      <c r="ADZ19" s="39"/>
      <c r="AEA19" s="39"/>
      <c r="AEB19" s="39"/>
      <c r="AEC19" s="39"/>
      <c r="AED19" s="39"/>
      <c r="AEE19" s="39"/>
      <c r="AEF19" s="39"/>
      <c r="AEG19" s="39"/>
      <c r="AEH19" s="39"/>
      <c r="AEI19" s="39"/>
      <c r="AEJ19" s="39"/>
      <c r="AEK19" s="39"/>
      <c r="AEL19" s="39"/>
      <c r="AEM19" s="39"/>
      <c r="AEN19" s="39"/>
      <c r="AEO19" s="39"/>
      <c r="AEP19" s="39"/>
      <c r="AEQ19" s="39"/>
      <c r="AER19" s="39"/>
      <c r="AES19" s="39"/>
      <c r="AET19" s="39"/>
      <c r="AEU19" s="39"/>
      <c r="AEV19" s="39"/>
      <c r="AEW19" s="39"/>
      <c r="AEX19" s="39"/>
      <c r="AEY19" s="39"/>
      <c r="AEZ19" s="39"/>
      <c r="AFA19" s="39"/>
      <c r="AFB19" s="39"/>
      <c r="AFC19" s="39"/>
      <c r="AFD19" s="39"/>
      <c r="AFE19" s="39"/>
      <c r="AFF19" s="39"/>
      <c r="AFG19" s="39"/>
      <c r="AFH19" s="39"/>
      <c r="AFI19" s="39"/>
      <c r="AFJ19" s="39"/>
      <c r="AFK19" s="39"/>
      <c r="AFL19" s="39"/>
      <c r="AFM19" s="39"/>
      <c r="AFN19" s="39"/>
      <c r="AFO19" s="39"/>
      <c r="AFP19" s="39"/>
      <c r="AFQ19" s="39"/>
      <c r="AFR19" s="39"/>
      <c r="AFS19" s="39"/>
      <c r="AFT19" s="39"/>
      <c r="AFU19" s="39"/>
      <c r="AFV19" s="39"/>
      <c r="AFW19" s="39"/>
      <c r="AFX19" s="39"/>
    </row>
    <row r="20" spans="1:857" s="50" customFormat="1" ht="159.94999999999999" customHeight="1" thickTop="1" thickBot="1" x14ac:dyDescent="0.3">
      <c r="A20" s="651"/>
      <c r="B20" s="648"/>
      <c r="C20" s="655"/>
      <c r="D20" s="458" t="s">
        <v>30</v>
      </c>
      <c r="E20" s="133" t="s">
        <v>158</v>
      </c>
      <c r="F20" s="109" t="s">
        <v>317</v>
      </c>
      <c r="G20" s="110" t="s">
        <v>162</v>
      </c>
      <c r="H20" s="134" t="s">
        <v>160</v>
      </c>
      <c r="I20" s="442" t="s">
        <v>571</v>
      </c>
      <c r="J20" s="112">
        <v>74000</v>
      </c>
      <c r="K20" s="135" t="s">
        <v>549</v>
      </c>
      <c r="L20" s="373">
        <v>0.5</v>
      </c>
      <c r="M20" s="111">
        <f>L20*J20</f>
        <v>37000</v>
      </c>
      <c r="N20" s="387">
        <f>0.6*30000</f>
        <v>18000</v>
      </c>
      <c r="O20" s="113" t="s">
        <v>428</v>
      </c>
      <c r="P20" s="113" t="s">
        <v>428</v>
      </c>
      <c r="Q20" s="110" t="s">
        <v>164</v>
      </c>
      <c r="R20" s="222" t="s">
        <v>165</v>
      </c>
      <c r="S20" s="228" t="s">
        <v>437</v>
      </c>
      <c r="T20" s="175">
        <f>2922/J20</f>
        <v>3.9486486486486484E-2</v>
      </c>
      <c r="U20" s="450" t="s">
        <v>628</v>
      </c>
      <c r="V20" s="136" t="s">
        <v>47</v>
      </c>
      <c r="W20" s="114" t="s">
        <v>63</v>
      </c>
      <c r="X20" s="394" t="s">
        <v>399</v>
      </c>
      <c r="Y20" s="62" t="s">
        <v>169</v>
      </c>
      <c r="Z20" s="197" t="s">
        <v>170</v>
      </c>
      <c r="AA20" s="72" t="s">
        <v>521</v>
      </c>
      <c r="AB20" s="219" t="s">
        <v>339</v>
      </c>
      <c r="AC20" s="374" t="s">
        <v>336</v>
      </c>
      <c r="AD20" s="374" t="s">
        <v>337</v>
      </c>
      <c r="AE20" s="375" t="s">
        <v>338</v>
      </c>
      <c r="AF20" s="219" t="s">
        <v>331</v>
      </c>
      <c r="AG20" s="217" t="s">
        <v>596</v>
      </c>
      <c r="AH20" s="608"/>
      <c r="AI20" s="253" t="s">
        <v>409</v>
      </c>
      <c r="AJ20" s="254" t="s">
        <v>158</v>
      </c>
      <c r="AK20" s="254" t="s">
        <v>159</v>
      </c>
      <c r="AL20" s="254" t="s">
        <v>160</v>
      </c>
      <c r="AM20" s="254" t="s">
        <v>161</v>
      </c>
      <c r="AN20" s="254" t="s">
        <v>162</v>
      </c>
      <c r="AO20" s="254" t="s">
        <v>163</v>
      </c>
      <c r="AP20" s="254" t="s">
        <v>164</v>
      </c>
      <c r="AQ20" s="254" t="s">
        <v>165</v>
      </c>
      <c r="AR20" s="255" t="s">
        <v>166</v>
      </c>
      <c r="AS20" s="253" t="s">
        <v>167</v>
      </c>
      <c r="AT20" s="254" t="s">
        <v>47</v>
      </c>
      <c r="AU20" s="254" t="s">
        <v>63</v>
      </c>
      <c r="AV20" s="254" t="s">
        <v>168</v>
      </c>
      <c r="AW20" s="253" t="s">
        <v>169</v>
      </c>
      <c r="AX20" s="233">
        <v>0.19</v>
      </c>
      <c r="AY20" s="63">
        <v>0.01</v>
      </c>
      <c r="AZ20" s="63">
        <v>0.04</v>
      </c>
      <c r="BA20" s="63">
        <v>0.75</v>
      </c>
      <c r="BB20" s="82">
        <v>0.01</v>
      </c>
      <c r="BC20" s="255" t="s">
        <v>170</v>
      </c>
      <c r="BD20" s="395" t="s">
        <v>520</v>
      </c>
      <c r="BE20" s="217" t="s">
        <v>339</v>
      </c>
      <c r="BF20" s="374" t="s">
        <v>336</v>
      </c>
      <c r="BG20" s="374" t="s">
        <v>337</v>
      </c>
      <c r="BH20" s="208" t="s">
        <v>338</v>
      </c>
      <c r="BI20" s="256" t="s">
        <v>171</v>
      </c>
      <c r="BJ20" s="254" t="s">
        <v>618</v>
      </c>
      <c r="BK20" s="255" t="s">
        <v>519</v>
      </c>
      <c r="BL20" s="256" t="s">
        <v>518</v>
      </c>
      <c r="BM20" s="254" t="s">
        <v>480</v>
      </c>
      <c r="BN20" s="255" t="s">
        <v>517</v>
      </c>
      <c r="BO20" s="238"/>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c r="IQ20" s="39"/>
      <c r="IR20" s="39"/>
      <c r="IS20" s="39"/>
      <c r="IT20" s="39"/>
      <c r="IU20" s="39"/>
      <c r="IV20" s="39"/>
      <c r="IW20" s="39"/>
      <c r="IX20" s="39"/>
      <c r="IY20" s="39"/>
      <c r="IZ20" s="39"/>
      <c r="JA20" s="39"/>
      <c r="JB20" s="39"/>
      <c r="JC20" s="39"/>
      <c r="JD20" s="39"/>
      <c r="JE20" s="39"/>
      <c r="JF20" s="39"/>
      <c r="JG20" s="39"/>
      <c r="JH20" s="39"/>
      <c r="JI20" s="39"/>
      <c r="JJ20" s="39"/>
      <c r="JK20" s="39"/>
      <c r="JL20" s="39"/>
      <c r="JM20" s="39"/>
      <c r="JN20" s="39"/>
      <c r="JO20" s="39"/>
      <c r="JP20" s="39"/>
      <c r="JQ20" s="39"/>
      <c r="JR20" s="39"/>
      <c r="JS20" s="39"/>
      <c r="JT20" s="39"/>
      <c r="JU20" s="39"/>
      <c r="JV20" s="39"/>
      <c r="JW20" s="39"/>
      <c r="JX20" s="39"/>
      <c r="JY20" s="39"/>
      <c r="JZ20" s="39"/>
      <c r="KA20" s="39"/>
      <c r="KB20" s="39"/>
      <c r="KC20" s="39"/>
      <c r="KD20" s="39"/>
      <c r="KE20" s="39"/>
      <c r="KF20" s="39"/>
      <c r="KG20" s="39"/>
      <c r="KH20" s="39"/>
      <c r="KI20" s="39"/>
      <c r="KJ20" s="39"/>
      <c r="KK20" s="39"/>
      <c r="KL20" s="39"/>
      <c r="KM20" s="39"/>
      <c r="KN20" s="39"/>
      <c r="KO20" s="39"/>
      <c r="KP20" s="39"/>
      <c r="KQ20" s="39"/>
      <c r="KR20" s="39"/>
      <c r="KS20" s="39"/>
      <c r="KT20" s="39"/>
      <c r="KU20" s="39"/>
      <c r="KV20" s="39"/>
      <c r="KW20" s="39"/>
      <c r="KX20" s="39"/>
      <c r="KY20" s="39"/>
      <c r="KZ20" s="39"/>
      <c r="LA20" s="39"/>
      <c r="LB20" s="39"/>
      <c r="LC20" s="39"/>
      <c r="LD20" s="39"/>
      <c r="LE20" s="39"/>
      <c r="LF20" s="39"/>
      <c r="LG20" s="39"/>
      <c r="LH20" s="39"/>
      <c r="LI20" s="39"/>
      <c r="LJ20" s="39"/>
      <c r="LK20" s="39"/>
      <c r="LL20" s="39"/>
      <c r="LM20" s="39"/>
      <c r="LN20" s="39"/>
      <c r="LO20" s="39"/>
      <c r="LP20" s="39"/>
      <c r="LQ20" s="39"/>
      <c r="LR20" s="39"/>
      <c r="LS20" s="39"/>
      <c r="LT20" s="39"/>
      <c r="LU20" s="39"/>
      <c r="LV20" s="39"/>
      <c r="LW20" s="39"/>
      <c r="LX20" s="39"/>
      <c r="LY20" s="39"/>
      <c r="LZ20" s="39"/>
      <c r="MA20" s="39"/>
      <c r="MB20" s="39"/>
      <c r="MC20" s="39"/>
      <c r="MD20" s="39"/>
      <c r="ME20" s="39"/>
      <c r="MF20" s="39"/>
      <c r="MG20" s="39"/>
      <c r="MH20" s="39"/>
      <c r="MI20" s="39"/>
      <c r="MJ20" s="39"/>
      <c r="MK20" s="39"/>
      <c r="ML20" s="39"/>
      <c r="MM20" s="39"/>
      <c r="MN20" s="39"/>
      <c r="MO20" s="39"/>
      <c r="MP20" s="39"/>
      <c r="MQ20" s="39"/>
      <c r="MR20" s="39"/>
      <c r="MS20" s="39"/>
      <c r="MT20" s="39"/>
      <c r="MU20" s="39"/>
      <c r="MV20" s="39"/>
      <c r="MW20" s="39"/>
      <c r="MX20" s="39"/>
      <c r="MY20" s="39"/>
      <c r="MZ20" s="39"/>
      <c r="NA20" s="39"/>
      <c r="NB20" s="39"/>
      <c r="NC20" s="39"/>
      <c r="ND20" s="39"/>
      <c r="NE20" s="39"/>
      <c r="NF20" s="39"/>
      <c r="NG20" s="39"/>
      <c r="NH20" s="39"/>
      <c r="NI20" s="39"/>
      <c r="NJ20" s="39"/>
      <c r="NK20" s="39"/>
      <c r="NL20" s="39"/>
      <c r="NM20" s="39"/>
      <c r="NN20" s="39"/>
      <c r="NO20" s="39"/>
      <c r="NP20" s="39"/>
      <c r="NQ20" s="39"/>
      <c r="NR20" s="39"/>
      <c r="NS20" s="39"/>
      <c r="NT20" s="39"/>
      <c r="NU20" s="39"/>
      <c r="NV20" s="39"/>
      <c r="NW20" s="39"/>
      <c r="NX20" s="39"/>
      <c r="NY20" s="39"/>
      <c r="NZ20" s="39"/>
      <c r="OA20" s="39"/>
      <c r="OB20" s="39"/>
      <c r="OC20" s="39"/>
      <c r="OD20" s="39"/>
      <c r="OE20" s="39"/>
      <c r="OF20" s="39"/>
      <c r="OG20" s="39"/>
      <c r="OH20" s="39"/>
      <c r="OI20" s="39"/>
      <c r="OJ20" s="39"/>
      <c r="OK20" s="39"/>
      <c r="OL20" s="39"/>
      <c r="OM20" s="39"/>
      <c r="ON20" s="39"/>
      <c r="OO20" s="39"/>
      <c r="OP20" s="39"/>
      <c r="OQ20" s="39"/>
      <c r="OR20" s="39"/>
      <c r="OS20" s="39"/>
      <c r="OT20" s="39"/>
      <c r="OU20" s="39"/>
      <c r="OV20" s="39"/>
      <c r="OW20" s="39"/>
      <c r="OX20" s="39"/>
      <c r="OY20" s="39"/>
      <c r="OZ20" s="39"/>
      <c r="PA20" s="39"/>
      <c r="PB20" s="39"/>
      <c r="PC20" s="39"/>
      <c r="PD20" s="39"/>
      <c r="PE20" s="39"/>
      <c r="PF20" s="39"/>
      <c r="PG20" s="39"/>
      <c r="PH20" s="39"/>
      <c r="PI20" s="39"/>
      <c r="PJ20" s="39"/>
      <c r="PK20" s="39"/>
      <c r="PL20" s="39"/>
      <c r="PM20" s="39"/>
      <c r="PN20" s="39"/>
      <c r="PO20" s="39"/>
      <c r="PP20" s="39"/>
      <c r="PQ20" s="39"/>
      <c r="PR20" s="39"/>
      <c r="PS20" s="39"/>
      <c r="PT20" s="39"/>
      <c r="PU20" s="39"/>
      <c r="PV20" s="39"/>
      <c r="PW20" s="39"/>
      <c r="PX20" s="39"/>
      <c r="PY20" s="39"/>
      <c r="PZ20" s="39"/>
      <c r="QA20" s="39"/>
      <c r="QB20" s="39"/>
      <c r="QC20" s="39"/>
      <c r="QD20" s="39"/>
      <c r="QE20" s="39"/>
      <c r="QF20" s="39"/>
      <c r="QG20" s="39"/>
      <c r="QH20" s="39"/>
      <c r="QI20" s="39"/>
      <c r="QJ20" s="39"/>
      <c r="QK20" s="39"/>
      <c r="QL20" s="39"/>
      <c r="QM20" s="39"/>
      <c r="QN20" s="39"/>
      <c r="QO20" s="39"/>
      <c r="QP20" s="39"/>
      <c r="QQ20" s="39"/>
      <c r="QR20" s="39"/>
      <c r="QS20" s="39"/>
      <c r="QT20" s="39"/>
      <c r="QU20" s="39"/>
      <c r="QV20" s="39"/>
      <c r="QW20" s="39"/>
      <c r="QX20" s="39"/>
      <c r="QY20" s="39"/>
      <c r="QZ20" s="39"/>
      <c r="RA20" s="39"/>
      <c r="RB20" s="39"/>
      <c r="RC20" s="39"/>
      <c r="RD20" s="39"/>
      <c r="RE20" s="39"/>
      <c r="RF20" s="39"/>
      <c r="RG20" s="39"/>
      <c r="RH20" s="39"/>
      <c r="RI20" s="39"/>
      <c r="RJ20" s="39"/>
      <c r="RK20" s="39"/>
      <c r="RL20" s="39"/>
      <c r="RM20" s="39"/>
      <c r="RN20" s="39"/>
      <c r="RO20" s="39"/>
      <c r="RP20" s="39"/>
      <c r="RQ20" s="39"/>
      <c r="RR20" s="39"/>
      <c r="RS20" s="39"/>
      <c r="RT20" s="39"/>
      <c r="RU20" s="39"/>
      <c r="RV20" s="39"/>
      <c r="RW20" s="39"/>
      <c r="RX20" s="39"/>
      <c r="RY20" s="39"/>
      <c r="RZ20" s="39"/>
      <c r="SA20" s="39"/>
      <c r="SB20" s="39"/>
      <c r="SC20" s="39"/>
      <c r="SD20" s="39"/>
      <c r="SE20" s="39"/>
      <c r="SF20" s="39"/>
      <c r="SG20" s="39"/>
      <c r="SH20" s="39"/>
      <c r="SI20" s="39"/>
      <c r="SJ20" s="39"/>
      <c r="SK20" s="39"/>
      <c r="SL20" s="39"/>
      <c r="SM20" s="39"/>
      <c r="SN20" s="39"/>
      <c r="SO20" s="39"/>
      <c r="SP20" s="39"/>
      <c r="SQ20" s="39"/>
      <c r="SR20" s="39"/>
      <c r="SS20" s="39"/>
      <c r="ST20" s="39"/>
      <c r="SU20" s="39"/>
      <c r="SV20" s="39"/>
      <c r="SW20" s="39"/>
      <c r="SX20" s="39"/>
      <c r="SY20" s="39"/>
      <c r="SZ20" s="39"/>
      <c r="TA20" s="39"/>
      <c r="TB20" s="39"/>
      <c r="TC20" s="39"/>
      <c r="TD20" s="39"/>
      <c r="TE20" s="39"/>
      <c r="TF20" s="39"/>
      <c r="TG20" s="39"/>
      <c r="TH20" s="39"/>
      <c r="TI20" s="39"/>
      <c r="TJ20" s="39"/>
      <c r="TK20" s="39"/>
      <c r="TL20" s="39"/>
      <c r="TM20" s="39"/>
      <c r="TN20" s="39"/>
      <c r="TO20" s="39"/>
      <c r="TP20" s="39"/>
      <c r="TQ20" s="39"/>
      <c r="TR20" s="39"/>
      <c r="TS20" s="39"/>
      <c r="TT20" s="39"/>
      <c r="TU20" s="39"/>
      <c r="TV20" s="39"/>
      <c r="TW20" s="39"/>
      <c r="TX20" s="39"/>
      <c r="TY20" s="39"/>
      <c r="TZ20" s="39"/>
      <c r="UA20" s="39"/>
      <c r="UB20" s="39"/>
      <c r="UC20" s="39"/>
      <c r="UD20" s="39"/>
      <c r="UE20" s="39"/>
      <c r="UF20" s="39"/>
      <c r="UG20" s="39"/>
      <c r="UH20" s="39"/>
      <c r="UI20" s="39"/>
      <c r="UJ20" s="39"/>
      <c r="UK20" s="39"/>
      <c r="UL20" s="39"/>
      <c r="UM20" s="39"/>
      <c r="UN20" s="39"/>
      <c r="UO20" s="39"/>
      <c r="UP20" s="39"/>
      <c r="UQ20" s="39"/>
      <c r="UR20" s="39"/>
      <c r="US20" s="39"/>
      <c r="UT20" s="39"/>
      <c r="UU20" s="39"/>
      <c r="UV20" s="39"/>
      <c r="UW20" s="39"/>
      <c r="UX20" s="39"/>
      <c r="UY20" s="39"/>
      <c r="UZ20" s="39"/>
      <c r="VA20" s="39"/>
      <c r="VB20" s="39"/>
      <c r="VC20" s="39"/>
      <c r="VD20" s="39"/>
      <c r="VE20" s="39"/>
      <c r="VF20" s="39"/>
      <c r="VG20" s="39"/>
      <c r="VH20" s="39"/>
      <c r="VI20" s="39"/>
      <c r="VJ20" s="39"/>
      <c r="VK20" s="39"/>
      <c r="VL20" s="39"/>
      <c r="VM20" s="39"/>
      <c r="VN20" s="39"/>
      <c r="VO20" s="39"/>
      <c r="VP20" s="39"/>
      <c r="VQ20" s="39"/>
      <c r="VR20" s="39"/>
      <c r="VS20" s="39"/>
      <c r="VT20" s="39"/>
      <c r="VU20" s="39"/>
      <c r="VV20" s="39"/>
      <c r="VW20" s="39"/>
      <c r="VX20" s="39"/>
      <c r="VY20" s="39"/>
      <c r="VZ20" s="39"/>
      <c r="WA20" s="39"/>
      <c r="WB20" s="39"/>
      <c r="WC20" s="39"/>
      <c r="WD20" s="39"/>
      <c r="WE20" s="39"/>
      <c r="WF20" s="39"/>
      <c r="WG20" s="39"/>
      <c r="WH20" s="39"/>
      <c r="WI20" s="39"/>
      <c r="WJ20" s="39"/>
      <c r="WK20" s="39"/>
      <c r="WL20" s="39"/>
      <c r="WM20" s="39"/>
      <c r="WN20" s="39"/>
      <c r="WO20" s="39"/>
      <c r="WP20" s="39"/>
      <c r="WQ20" s="39"/>
      <c r="WR20" s="39"/>
      <c r="WS20" s="39"/>
      <c r="WT20" s="39"/>
      <c r="WU20" s="39"/>
      <c r="WV20" s="39"/>
      <c r="WW20" s="39"/>
      <c r="WX20" s="39"/>
      <c r="WY20" s="39"/>
      <c r="WZ20" s="39"/>
      <c r="XA20" s="39"/>
      <c r="XB20" s="39"/>
      <c r="XC20" s="39"/>
      <c r="XD20" s="39"/>
      <c r="XE20" s="39"/>
      <c r="XF20" s="39"/>
      <c r="XG20" s="39"/>
      <c r="XH20" s="39"/>
      <c r="XI20" s="39"/>
      <c r="XJ20" s="39"/>
      <c r="XK20" s="39"/>
      <c r="XL20" s="39"/>
      <c r="XM20" s="39"/>
      <c r="XN20" s="39"/>
      <c r="XO20" s="39"/>
      <c r="XP20" s="39"/>
      <c r="XQ20" s="39"/>
      <c r="XR20" s="39"/>
      <c r="XS20" s="39"/>
      <c r="XT20" s="39"/>
      <c r="XU20" s="39"/>
      <c r="XV20" s="39"/>
      <c r="XW20" s="39"/>
      <c r="XX20" s="39"/>
      <c r="XY20" s="39"/>
      <c r="XZ20" s="39"/>
      <c r="YA20" s="39"/>
      <c r="YB20" s="39"/>
      <c r="YC20" s="39"/>
      <c r="YD20" s="39"/>
      <c r="YE20" s="39"/>
      <c r="YF20" s="39"/>
      <c r="YG20" s="39"/>
      <c r="YH20" s="39"/>
      <c r="YI20" s="39"/>
      <c r="YJ20" s="39"/>
      <c r="YK20" s="39"/>
      <c r="YL20" s="39"/>
      <c r="YM20" s="39"/>
      <c r="YN20" s="39"/>
      <c r="YO20" s="39"/>
      <c r="YP20" s="39"/>
      <c r="YQ20" s="39"/>
      <c r="YR20" s="39"/>
      <c r="YS20" s="39"/>
      <c r="YT20" s="39"/>
      <c r="YU20" s="39"/>
      <c r="YV20" s="39"/>
      <c r="YW20" s="39"/>
      <c r="YX20" s="39"/>
      <c r="YY20" s="39"/>
      <c r="YZ20" s="39"/>
      <c r="ZA20" s="39"/>
      <c r="ZB20" s="39"/>
      <c r="ZC20" s="39"/>
      <c r="ZD20" s="39"/>
      <c r="ZE20" s="39"/>
      <c r="ZF20" s="39"/>
      <c r="ZG20" s="39"/>
      <c r="ZH20" s="39"/>
      <c r="ZI20" s="39"/>
      <c r="ZJ20" s="39"/>
      <c r="ZK20" s="39"/>
      <c r="ZL20" s="39"/>
      <c r="ZM20" s="39"/>
      <c r="ZN20" s="39"/>
      <c r="ZO20" s="39"/>
      <c r="ZP20" s="39"/>
      <c r="ZQ20" s="39"/>
      <c r="ZR20" s="39"/>
      <c r="ZS20" s="39"/>
      <c r="ZT20" s="39"/>
      <c r="ZU20" s="39"/>
      <c r="ZV20" s="39"/>
      <c r="ZW20" s="39"/>
      <c r="ZX20" s="39"/>
      <c r="ZY20" s="39"/>
      <c r="ZZ20" s="39"/>
      <c r="AAA20" s="39"/>
      <c r="AAB20" s="39"/>
      <c r="AAC20" s="39"/>
      <c r="AAD20" s="39"/>
      <c r="AAE20" s="39"/>
      <c r="AAF20" s="39"/>
      <c r="AAG20" s="39"/>
      <c r="AAH20" s="39"/>
      <c r="AAI20" s="39"/>
      <c r="AAJ20" s="39"/>
      <c r="AAK20" s="39"/>
      <c r="AAL20" s="39"/>
      <c r="AAM20" s="39"/>
      <c r="AAN20" s="39"/>
      <c r="AAO20" s="39"/>
      <c r="AAP20" s="39"/>
      <c r="AAQ20" s="39"/>
      <c r="AAR20" s="39"/>
      <c r="AAS20" s="39"/>
      <c r="AAT20" s="39"/>
      <c r="AAU20" s="39"/>
      <c r="AAV20" s="39"/>
      <c r="AAW20" s="39"/>
      <c r="AAX20" s="39"/>
      <c r="AAY20" s="39"/>
      <c r="AAZ20" s="39"/>
      <c r="ABA20" s="39"/>
      <c r="ABB20" s="39"/>
      <c r="ABC20" s="39"/>
      <c r="ABD20" s="39"/>
      <c r="ABE20" s="39"/>
      <c r="ABF20" s="39"/>
      <c r="ABG20" s="39"/>
      <c r="ABH20" s="39"/>
      <c r="ABI20" s="39"/>
      <c r="ABJ20" s="39"/>
      <c r="ABK20" s="39"/>
      <c r="ABL20" s="39"/>
      <c r="ABM20" s="39"/>
      <c r="ABN20" s="39"/>
      <c r="ABO20" s="39"/>
      <c r="ABP20" s="39"/>
      <c r="ABQ20" s="39"/>
      <c r="ABR20" s="39"/>
      <c r="ABS20" s="39"/>
      <c r="ABT20" s="39"/>
      <c r="ABU20" s="39"/>
      <c r="ABV20" s="39"/>
      <c r="ABW20" s="39"/>
      <c r="ABX20" s="39"/>
      <c r="ABY20" s="39"/>
      <c r="ABZ20" s="39"/>
      <c r="ACA20" s="39"/>
      <c r="ACB20" s="39"/>
      <c r="ACC20" s="39"/>
      <c r="ACD20" s="39"/>
      <c r="ACE20" s="39"/>
      <c r="ACF20" s="39"/>
      <c r="ACG20" s="39"/>
      <c r="ACH20" s="39"/>
      <c r="ACI20" s="39"/>
      <c r="ACJ20" s="39"/>
      <c r="ACK20" s="39"/>
      <c r="ACL20" s="39"/>
      <c r="ACM20" s="39"/>
      <c r="ACN20" s="39"/>
      <c r="ACO20" s="39"/>
      <c r="ACP20" s="39"/>
      <c r="ACQ20" s="39"/>
      <c r="ACR20" s="39"/>
      <c r="ACS20" s="39"/>
      <c r="ACT20" s="39"/>
      <c r="ACU20" s="39"/>
      <c r="ACV20" s="39"/>
      <c r="ACW20" s="39"/>
      <c r="ACX20" s="39"/>
      <c r="ACY20" s="39"/>
      <c r="ACZ20" s="39"/>
      <c r="ADA20" s="39"/>
      <c r="ADB20" s="39"/>
      <c r="ADC20" s="39"/>
      <c r="ADD20" s="39"/>
      <c r="ADE20" s="39"/>
      <c r="ADF20" s="39"/>
      <c r="ADG20" s="39"/>
      <c r="ADH20" s="39"/>
      <c r="ADI20" s="39"/>
      <c r="ADJ20" s="39"/>
      <c r="ADK20" s="39"/>
      <c r="ADL20" s="39"/>
      <c r="ADM20" s="39"/>
      <c r="ADN20" s="39"/>
      <c r="ADO20" s="39"/>
      <c r="ADP20" s="39"/>
      <c r="ADQ20" s="39"/>
      <c r="ADR20" s="39"/>
      <c r="ADS20" s="39"/>
      <c r="ADT20" s="39"/>
      <c r="ADU20" s="39"/>
      <c r="ADV20" s="39"/>
      <c r="ADW20" s="39"/>
      <c r="ADX20" s="39"/>
      <c r="ADY20" s="39"/>
      <c r="ADZ20" s="39"/>
      <c r="AEA20" s="39"/>
      <c r="AEB20" s="39"/>
      <c r="AEC20" s="39"/>
      <c r="AED20" s="39"/>
      <c r="AEE20" s="39"/>
      <c r="AEF20" s="39"/>
      <c r="AEG20" s="39"/>
      <c r="AEH20" s="39"/>
      <c r="AEI20" s="39"/>
      <c r="AEJ20" s="39"/>
      <c r="AEK20" s="39"/>
      <c r="AEL20" s="39"/>
      <c r="AEM20" s="39"/>
      <c r="AEN20" s="39"/>
      <c r="AEO20" s="39"/>
      <c r="AEP20" s="39"/>
      <c r="AEQ20" s="39"/>
      <c r="AER20" s="39"/>
      <c r="AES20" s="39"/>
      <c r="AET20" s="39"/>
      <c r="AEU20" s="39"/>
      <c r="AEV20" s="39"/>
      <c r="AEW20" s="39"/>
      <c r="AEX20" s="39"/>
      <c r="AEY20" s="39"/>
      <c r="AEZ20" s="39"/>
      <c r="AFA20" s="39"/>
      <c r="AFB20" s="39"/>
      <c r="AFC20" s="39"/>
      <c r="AFD20" s="39"/>
      <c r="AFE20" s="39"/>
      <c r="AFF20" s="39"/>
      <c r="AFG20" s="39"/>
      <c r="AFH20" s="39"/>
      <c r="AFI20" s="39"/>
      <c r="AFJ20" s="39"/>
      <c r="AFK20" s="39"/>
      <c r="AFL20" s="39"/>
      <c r="AFM20" s="39"/>
      <c r="AFN20" s="39"/>
      <c r="AFO20" s="39"/>
      <c r="AFP20" s="39"/>
      <c r="AFQ20" s="39"/>
      <c r="AFR20" s="39"/>
      <c r="AFS20" s="39"/>
      <c r="AFT20" s="39"/>
      <c r="AFU20" s="39"/>
      <c r="AFV20" s="39"/>
      <c r="AFW20" s="39"/>
      <c r="AFX20" s="39"/>
    </row>
    <row r="21" spans="1:857" s="70" customFormat="1" ht="140.1" customHeight="1" thickTop="1" thickBot="1" x14ac:dyDescent="0.3">
      <c r="A21" s="649" t="s">
        <v>433</v>
      </c>
      <c r="B21" s="648" t="s">
        <v>619</v>
      </c>
      <c r="C21" s="635" t="s">
        <v>456</v>
      </c>
      <c r="D21" s="365" t="s">
        <v>455</v>
      </c>
      <c r="E21" s="105" t="s">
        <v>230</v>
      </c>
      <c r="F21" s="106" t="s">
        <v>310</v>
      </c>
      <c r="G21" s="88" t="s">
        <v>234</v>
      </c>
      <c r="H21" s="408" t="s">
        <v>577</v>
      </c>
      <c r="I21" s="84" t="s">
        <v>600</v>
      </c>
      <c r="J21" s="85">
        <v>39508</v>
      </c>
      <c r="K21" s="86" t="s">
        <v>550</v>
      </c>
      <c r="L21" s="108">
        <v>0.65200000000000002</v>
      </c>
      <c r="M21" s="409">
        <f>L21*J21</f>
        <v>25759.216</v>
      </c>
      <c r="N21" s="385">
        <v>8279</v>
      </c>
      <c r="O21" s="87">
        <v>828</v>
      </c>
      <c r="P21" s="87">
        <f t="shared" si="0"/>
        <v>-7451</v>
      </c>
      <c r="Q21" s="88" t="s">
        <v>236</v>
      </c>
      <c r="R21" s="221" t="s">
        <v>237</v>
      </c>
      <c r="S21" s="227">
        <f>12430/J21</f>
        <v>0.31461982383314774</v>
      </c>
      <c r="T21" s="174">
        <f>540/J21</f>
        <v>1.3668117849549459E-2</v>
      </c>
      <c r="U21" s="447" t="s">
        <v>426</v>
      </c>
      <c r="V21" s="90" t="s">
        <v>240</v>
      </c>
      <c r="W21" s="91" t="s">
        <v>63</v>
      </c>
      <c r="X21" s="479" t="s">
        <v>401</v>
      </c>
      <c r="Y21" s="73"/>
      <c r="Z21" s="411"/>
      <c r="AA21" s="410" t="s">
        <v>428</v>
      </c>
      <c r="AB21" s="202" t="s">
        <v>347</v>
      </c>
      <c r="AC21" s="193" t="s">
        <v>346</v>
      </c>
      <c r="AD21" s="193" t="s">
        <v>345</v>
      </c>
      <c r="AE21" s="212" t="s">
        <v>344</v>
      </c>
      <c r="AF21" s="412" t="s">
        <v>428</v>
      </c>
      <c r="AG21" s="413" t="s">
        <v>597</v>
      </c>
      <c r="AH21" s="608"/>
      <c r="AI21" s="250" t="s">
        <v>229</v>
      </c>
      <c r="AJ21" s="245" t="s">
        <v>230</v>
      </c>
      <c r="AK21" s="245" t="s">
        <v>231</v>
      </c>
      <c r="AL21" s="245" t="s">
        <v>232</v>
      </c>
      <c r="AM21" s="245" t="s">
        <v>233</v>
      </c>
      <c r="AN21" s="245" t="s">
        <v>234</v>
      </c>
      <c r="AO21" s="245" t="s">
        <v>235</v>
      </c>
      <c r="AP21" s="245" t="s">
        <v>236</v>
      </c>
      <c r="AQ21" s="245" t="s">
        <v>237</v>
      </c>
      <c r="AR21" s="251" t="s">
        <v>238</v>
      </c>
      <c r="AS21" s="250" t="s">
        <v>239</v>
      </c>
      <c r="AT21" s="245" t="s">
        <v>240</v>
      </c>
      <c r="AU21" s="245" t="s">
        <v>63</v>
      </c>
      <c r="AV21" s="245" t="s">
        <v>241</v>
      </c>
      <c r="AW21" s="414"/>
      <c r="AX21" s="415">
        <v>0.06</v>
      </c>
      <c r="AY21" s="416">
        <v>0.04</v>
      </c>
      <c r="AZ21" s="416">
        <v>0.09</v>
      </c>
      <c r="BA21" s="416">
        <v>0.81</v>
      </c>
      <c r="BB21" s="59"/>
      <c r="BC21" s="417"/>
      <c r="BD21" s="389" t="s">
        <v>428</v>
      </c>
      <c r="BE21" s="187" t="s">
        <v>347</v>
      </c>
      <c r="BF21" s="193" t="s">
        <v>346</v>
      </c>
      <c r="BG21" s="193" t="s">
        <v>345</v>
      </c>
      <c r="BH21" s="54" t="s">
        <v>344</v>
      </c>
      <c r="BI21" s="418"/>
      <c r="BJ21" s="390" t="s">
        <v>522</v>
      </c>
      <c r="BK21" s="391" t="s">
        <v>428</v>
      </c>
      <c r="BL21" s="392" t="s">
        <v>428</v>
      </c>
      <c r="BM21" s="390" t="s">
        <v>428</v>
      </c>
      <c r="BN21" s="391" t="s">
        <v>428</v>
      </c>
      <c r="BO21" s="238"/>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c r="HV21" s="39"/>
      <c r="HW21" s="39"/>
      <c r="HX21" s="39"/>
      <c r="HY21" s="39"/>
      <c r="HZ21" s="39"/>
      <c r="IA21" s="39"/>
      <c r="IB21" s="39"/>
      <c r="IC21" s="39"/>
      <c r="ID21" s="39"/>
      <c r="IE21" s="39"/>
      <c r="IF21" s="39"/>
      <c r="IG21" s="39"/>
      <c r="IH21" s="39"/>
      <c r="II21" s="39"/>
      <c r="IJ21" s="39"/>
      <c r="IK21" s="39"/>
      <c r="IL21" s="39"/>
      <c r="IM21" s="39"/>
      <c r="IN21" s="39"/>
      <c r="IO21" s="39"/>
      <c r="IP21" s="39"/>
      <c r="IQ21" s="39"/>
      <c r="IR21" s="39"/>
      <c r="IS21" s="39"/>
      <c r="IT21" s="39"/>
      <c r="IU21" s="39"/>
      <c r="IV21" s="39"/>
      <c r="IW21" s="39"/>
      <c r="IX21" s="39"/>
      <c r="IY21" s="39"/>
      <c r="IZ21" s="39"/>
      <c r="JA21" s="39"/>
      <c r="JB21" s="39"/>
      <c r="JC21" s="39"/>
      <c r="JD21" s="39"/>
      <c r="JE21" s="39"/>
      <c r="JF21" s="39"/>
      <c r="JG21" s="39"/>
      <c r="JH21" s="39"/>
      <c r="JI21" s="39"/>
      <c r="JJ21" s="39"/>
      <c r="JK21" s="39"/>
      <c r="JL21" s="39"/>
      <c r="JM21" s="39"/>
      <c r="JN21" s="39"/>
      <c r="JO21" s="39"/>
      <c r="JP21" s="39"/>
      <c r="JQ21" s="39"/>
      <c r="JR21" s="39"/>
      <c r="JS21" s="39"/>
      <c r="JT21" s="39"/>
      <c r="JU21" s="39"/>
      <c r="JV21" s="39"/>
      <c r="JW21" s="39"/>
      <c r="JX21" s="39"/>
      <c r="JY21" s="39"/>
      <c r="JZ21" s="39"/>
      <c r="KA21" s="39"/>
      <c r="KB21" s="39"/>
      <c r="KC21" s="39"/>
      <c r="KD21" s="39"/>
      <c r="KE21" s="39"/>
      <c r="KF21" s="39"/>
      <c r="KG21" s="39"/>
      <c r="KH21" s="39"/>
      <c r="KI21" s="39"/>
      <c r="KJ21" s="39"/>
      <c r="KK21" s="39"/>
      <c r="KL21" s="39"/>
      <c r="KM21" s="39"/>
      <c r="KN21" s="39"/>
      <c r="KO21" s="39"/>
      <c r="KP21" s="39"/>
      <c r="KQ21" s="39"/>
      <c r="KR21" s="39"/>
      <c r="KS21" s="39"/>
      <c r="KT21" s="39"/>
      <c r="KU21" s="39"/>
      <c r="KV21" s="39"/>
      <c r="KW21" s="39"/>
      <c r="KX21" s="39"/>
      <c r="KY21" s="39"/>
      <c r="KZ21" s="39"/>
      <c r="LA21" s="39"/>
      <c r="LB21" s="39"/>
      <c r="LC21" s="39"/>
      <c r="LD21" s="39"/>
      <c r="LE21" s="39"/>
      <c r="LF21" s="39"/>
      <c r="LG21" s="39"/>
      <c r="LH21" s="39"/>
      <c r="LI21" s="39"/>
      <c r="LJ21" s="39"/>
      <c r="LK21" s="39"/>
      <c r="LL21" s="39"/>
      <c r="LM21" s="39"/>
      <c r="LN21" s="39"/>
      <c r="LO21" s="39"/>
      <c r="LP21" s="39"/>
      <c r="LQ21" s="39"/>
      <c r="LR21" s="39"/>
      <c r="LS21" s="39"/>
      <c r="LT21" s="39"/>
      <c r="LU21" s="39"/>
      <c r="LV21" s="39"/>
      <c r="LW21" s="39"/>
      <c r="LX21" s="39"/>
      <c r="LY21" s="39"/>
      <c r="LZ21" s="39"/>
      <c r="MA21" s="39"/>
      <c r="MB21" s="39"/>
      <c r="MC21" s="39"/>
      <c r="MD21" s="39"/>
      <c r="ME21" s="39"/>
      <c r="MF21" s="39"/>
      <c r="MG21" s="39"/>
      <c r="MH21" s="39"/>
      <c r="MI21" s="39"/>
      <c r="MJ21" s="39"/>
      <c r="MK21" s="39"/>
      <c r="ML21" s="39"/>
      <c r="MM21" s="39"/>
      <c r="MN21" s="39"/>
      <c r="MO21" s="39"/>
      <c r="MP21" s="39"/>
      <c r="MQ21" s="39"/>
      <c r="MR21" s="39"/>
      <c r="MS21" s="39"/>
      <c r="MT21" s="39"/>
      <c r="MU21" s="39"/>
      <c r="MV21" s="39"/>
      <c r="MW21" s="39"/>
      <c r="MX21" s="39"/>
      <c r="MY21" s="39"/>
      <c r="MZ21" s="39"/>
      <c r="NA21" s="39"/>
      <c r="NB21" s="39"/>
      <c r="NC21" s="39"/>
      <c r="ND21" s="39"/>
      <c r="NE21" s="39"/>
      <c r="NF21" s="39"/>
      <c r="NG21" s="39"/>
      <c r="NH21" s="39"/>
      <c r="NI21" s="39"/>
      <c r="NJ21" s="39"/>
      <c r="NK21" s="39"/>
      <c r="NL21" s="39"/>
      <c r="NM21" s="39"/>
      <c r="NN21" s="39"/>
      <c r="NO21" s="39"/>
      <c r="NP21" s="39"/>
      <c r="NQ21" s="39"/>
      <c r="NR21" s="39"/>
      <c r="NS21" s="39"/>
      <c r="NT21" s="39"/>
      <c r="NU21" s="39"/>
      <c r="NV21" s="39"/>
      <c r="NW21" s="39"/>
      <c r="NX21" s="39"/>
      <c r="NY21" s="39"/>
      <c r="NZ21" s="39"/>
      <c r="OA21" s="39"/>
      <c r="OB21" s="39"/>
      <c r="OC21" s="39"/>
      <c r="OD21" s="39"/>
      <c r="OE21" s="39"/>
      <c r="OF21" s="39"/>
      <c r="OG21" s="39"/>
      <c r="OH21" s="39"/>
      <c r="OI21" s="39"/>
      <c r="OJ21" s="39"/>
      <c r="OK21" s="39"/>
      <c r="OL21" s="39"/>
      <c r="OM21" s="39"/>
      <c r="ON21" s="39"/>
      <c r="OO21" s="39"/>
      <c r="OP21" s="39"/>
      <c r="OQ21" s="39"/>
      <c r="OR21" s="39"/>
      <c r="OS21" s="39"/>
      <c r="OT21" s="39"/>
      <c r="OU21" s="39"/>
      <c r="OV21" s="39"/>
      <c r="OW21" s="39"/>
      <c r="OX21" s="39"/>
      <c r="OY21" s="39"/>
      <c r="OZ21" s="39"/>
      <c r="PA21" s="39"/>
      <c r="PB21" s="39"/>
      <c r="PC21" s="39"/>
      <c r="PD21" s="39"/>
      <c r="PE21" s="39"/>
      <c r="PF21" s="39"/>
      <c r="PG21" s="39"/>
      <c r="PH21" s="39"/>
      <c r="PI21" s="39"/>
      <c r="PJ21" s="39"/>
      <c r="PK21" s="39"/>
      <c r="PL21" s="39"/>
      <c r="PM21" s="39"/>
      <c r="PN21" s="39"/>
      <c r="PO21" s="39"/>
      <c r="PP21" s="39"/>
      <c r="PQ21" s="39"/>
      <c r="PR21" s="39"/>
      <c r="PS21" s="39"/>
      <c r="PT21" s="39"/>
      <c r="PU21" s="39"/>
      <c r="PV21" s="39"/>
      <c r="PW21" s="39"/>
      <c r="PX21" s="39"/>
      <c r="PY21" s="39"/>
      <c r="PZ21" s="39"/>
      <c r="QA21" s="39"/>
      <c r="QB21" s="39"/>
      <c r="QC21" s="39"/>
      <c r="QD21" s="39"/>
      <c r="QE21" s="39"/>
      <c r="QF21" s="39"/>
      <c r="QG21" s="39"/>
      <c r="QH21" s="39"/>
      <c r="QI21" s="39"/>
      <c r="QJ21" s="39"/>
      <c r="QK21" s="39"/>
      <c r="QL21" s="39"/>
      <c r="QM21" s="39"/>
      <c r="QN21" s="39"/>
      <c r="QO21" s="39"/>
      <c r="QP21" s="39"/>
      <c r="QQ21" s="39"/>
      <c r="QR21" s="39"/>
      <c r="QS21" s="39"/>
      <c r="QT21" s="39"/>
      <c r="QU21" s="39"/>
      <c r="QV21" s="39"/>
      <c r="QW21" s="39"/>
      <c r="QX21" s="39"/>
      <c r="QY21" s="39"/>
      <c r="QZ21" s="39"/>
      <c r="RA21" s="39"/>
      <c r="RB21" s="39"/>
      <c r="RC21" s="39"/>
      <c r="RD21" s="39"/>
      <c r="RE21" s="39"/>
      <c r="RF21" s="39"/>
      <c r="RG21" s="39"/>
      <c r="RH21" s="39"/>
      <c r="RI21" s="39"/>
      <c r="RJ21" s="39"/>
      <c r="RK21" s="39"/>
      <c r="RL21" s="39"/>
      <c r="RM21" s="39"/>
      <c r="RN21" s="39"/>
      <c r="RO21" s="39"/>
      <c r="RP21" s="39"/>
      <c r="RQ21" s="39"/>
      <c r="RR21" s="39"/>
      <c r="RS21" s="39"/>
      <c r="RT21" s="39"/>
      <c r="RU21" s="39"/>
      <c r="RV21" s="39"/>
      <c r="RW21" s="39"/>
      <c r="RX21" s="39"/>
      <c r="RY21" s="39"/>
      <c r="RZ21" s="39"/>
      <c r="SA21" s="39"/>
      <c r="SB21" s="39"/>
      <c r="SC21" s="39"/>
      <c r="SD21" s="39"/>
      <c r="SE21" s="39"/>
      <c r="SF21" s="39"/>
      <c r="SG21" s="39"/>
      <c r="SH21" s="39"/>
      <c r="SI21" s="39"/>
      <c r="SJ21" s="39"/>
      <c r="SK21" s="39"/>
      <c r="SL21" s="39"/>
      <c r="SM21" s="39"/>
      <c r="SN21" s="39"/>
      <c r="SO21" s="39"/>
      <c r="SP21" s="39"/>
      <c r="SQ21" s="39"/>
      <c r="SR21" s="39"/>
      <c r="SS21" s="39"/>
      <c r="ST21" s="39"/>
      <c r="SU21" s="39"/>
      <c r="SV21" s="39"/>
      <c r="SW21" s="39"/>
      <c r="SX21" s="39"/>
      <c r="SY21" s="39"/>
      <c r="SZ21" s="39"/>
      <c r="TA21" s="39"/>
      <c r="TB21" s="39"/>
      <c r="TC21" s="39"/>
      <c r="TD21" s="39"/>
      <c r="TE21" s="39"/>
      <c r="TF21" s="39"/>
      <c r="TG21" s="39"/>
      <c r="TH21" s="39"/>
      <c r="TI21" s="39"/>
      <c r="TJ21" s="39"/>
      <c r="TK21" s="39"/>
      <c r="TL21" s="39"/>
      <c r="TM21" s="39"/>
      <c r="TN21" s="39"/>
      <c r="TO21" s="39"/>
      <c r="TP21" s="39"/>
      <c r="TQ21" s="39"/>
      <c r="TR21" s="39"/>
      <c r="TS21" s="39"/>
      <c r="TT21" s="39"/>
      <c r="TU21" s="39"/>
      <c r="TV21" s="39"/>
      <c r="TW21" s="39"/>
      <c r="TX21" s="39"/>
      <c r="TY21" s="39"/>
      <c r="TZ21" s="39"/>
      <c r="UA21" s="39"/>
      <c r="UB21" s="39"/>
      <c r="UC21" s="39"/>
      <c r="UD21" s="39"/>
      <c r="UE21" s="39"/>
      <c r="UF21" s="39"/>
      <c r="UG21" s="39"/>
      <c r="UH21" s="39"/>
      <c r="UI21" s="39"/>
      <c r="UJ21" s="39"/>
      <c r="UK21" s="39"/>
      <c r="UL21" s="39"/>
      <c r="UM21" s="39"/>
      <c r="UN21" s="39"/>
      <c r="UO21" s="39"/>
      <c r="UP21" s="39"/>
      <c r="UQ21" s="39"/>
      <c r="UR21" s="39"/>
      <c r="US21" s="39"/>
      <c r="UT21" s="39"/>
      <c r="UU21" s="39"/>
      <c r="UV21" s="39"/>
      <c r="UW21" s="39"/>
      <c r="UX21" s="39"/>
      <c r="UY21" s="39"/>
      <c r="UZ21" s="39"/>
      <c r="VA21" s="39"/>
      <c r="VB21" s="39"/>
      <c r="VC21" s="39"/>
      <c r="VD21" s="39"/>
      <c r="VE21" s="39"/>
      <c r="VF21" s="39"/>
      <c r="VG21" s="39"/>
      <c r="VH21" s="39"/>
      <c r="VI21" s="39"/>
      <c r="VJ21" s="39"/>
      <c r="VK21" s="39"/>
      <c r="VL21" s="39"/>
      <c r="VM21" s="39"/>
      <c r="VN21" s="39"/>
      <c r="VO21" s="39"/>
      <c r="VP21" s="39"/>
      <c r="VQ21" s="39"/>
      <c r="VR21" s="39"/>
      <c r="VS21" s="39"/>
      <c r="VT21" s="39"/>
      <c r="VU21" s="39"/>
      <c r="VV21" s="39"/>
      <c r="VW21" s="39"/>
      <c r="VX21" s="39"/>
      <c r="VY21" s="39"/>
      <c r="VZ21" s="39"/>
      <c r="WA21" s="39"/>
      <c r="WB21" s="39"/>
      <c r="WC21" s="39"/>
      <c r="WD21" s="39"/>
      <c r="WE21" s="39"/>
      <c r="WF21" s="39"/>
      <c r="WG21" s="39"/>
      <c r="WH21" s="39"/>
      <c r="WI21" s="39"/>
      <c r="WJ21" s="39"/>
      <c r="WK21" s="39"/>
      <c r="WL21" s="39"/>
      <c r="WM21" s="39"/>
      <c r="WN21" s="39"/>
      <c r="WO21" s="39"/>
      <c r="WP21" s="39"/>
      <c r="WQ21" s="39"/>
      <c r="WR21" s="39"/>
      <c r="WS21" s="39"/>
      <c r="WT21" s="39"/>
      <c r="WU21" s="39"/>
      <c r="WV21" s="39"/>
      <c r="WW21" s="39"/>
      <c r="WX21" s="39"/>
      <c r="WY21" s="39"/>
      <c r="WZ21" s="39"/>
      <c r="XA21" s="39"/>
      <c r="XB21" s="39"/>
      <c r="XC21" s="39"/>
      <c r="XD21" s="39"/>
      <c r="XE21" s="39"/>
      <c r="XF21" s="39"/>
      <c r="XG21" s="39"/>
      <c r="XH21" s="39"/>
      <c r="XI21" s="39"/>
      <c r="XJ21" s="39"/>
      <c r="XK21" s="39"/>
      <c r="XL21" s="39"/>
      <c r="XM21" s="39"/>
      <c r="XN21" s="39"/>
      <c r="XO21" s="39"/>
      <c r="XP21" s="39"/>
      <c r="XQ21" s="39"/>
      <c r="XR21" s="39"/>
      <c r="XS21" s="39"/>
      <c r="XT21" s="39"/>
      <c r="XU21" s="39"/>
      <c r="XV21" s="39"/>
      <c r="XW21" s="39"/>
      <c r="XX21" s="39"/>
      <c r="XY21" s="39"/>
      <c r="XZ21" s="39"/>
      <c r="YA21" s="39"/>
      <c r="YB21" s="39"/>
      <c r="YC21" s="39"/>
      <c r="YD21" s="39"/>
      <c r="YE21" s="39"/>
      <c r="YF21" s="39"/>
      <c r="YG21" s="39"/>
      <c r="YH21" s="39"/>
      <c r="YI21" s="39"/>
      <c r="YJ21" s="39"/>
      <c r="YK21" s="39"/>
      <c r="YL21" s="39"/>
      <c r="YM21" s="39"/>
      <c r="YN21" s="39"/>
      <c r="YO21" s="39"/>
      <c r="YP21" s="39"/>
      <c r="YQ21" s="39"/>
      <c r="YR21" s="39"/>
      <c r="YS21" s="39"/>
      <c r="YT21" s="39"/>
      <c r="YU21" s="39"/>
      <c r="YV21" s="39"/>
      <c r="YW21" s="39"/>
      <c r="YX21" s="39"/>
      <c r="YY21" s="39"/>
      <c r="YZ21" s="39"/>
      <c r="ZA21" s="39"/>
      <c r="ZB21" s="39"/>
      <c r="ZC21" s="39"/>
      <c r="ZD21" s="39"/>
      <c r="ZE21" s="39"/>
      <c r="ZF21" s="39"/>
      <c r="ZG21" s="39"/>
      <c r="ZH21" s="39"/>
      <c r="ZI21" s="39"/>
      <c r="ZJ21" s="39"/>
      <c r="ZK21" s="39"/>
      <c r="ZL21" s="39"/>
      <c r="ZM21" s="39"/>
      <c r="ZN21" s="39"/>
      <c r="ZO21" s="39"/>
      <c r="ZP21" s="39"/>
      <c r="ZQ21" s="39"/>
      <c r="ZR21" s="39"/>
      <c r="ZS21" s="39"/>
      <c r="ZT21" s="39"/>
      <c r="ZU21" s="39"/>
      <c r="ZV21" s="39"/>
      <c r="ZW21" s="39"/>
      <c r="ZX21" s="39"/>
      <c r="ZY21" s="39"/>
      <c r="ZZ21" s="39"/>
      <c r="AAA21" s="39"/>
      <c r="AAB21" s="39"/>
      <c r="AAC21" s="39"/>
      <c r="AAD21" s="39"/>
      <c r="AAE21" s="39"/>
      <c r="AAF21" s="39"/>
      <c r="AAG21" s="39"/>
      <c r="AAH21" s="39"/>
      <c r="AAI21" s="39"/>
      <c r="AAJ21" s="39"/>
      <c r="AAK21" s="39"/>
      <c r="AAL21" s="39"/>
      <c r="AAM21" s="39"/>
      <c r="AAN21" s="39"/>
      <c r="AAO21" s="39"/>
      <c r="AAP21" s="39"/>
      <c r="AAQ21" s="39"/>
      <c r="AAR21" s="39"/>
      <c r="AAS21" s="39"/>
      <c r="AAT21" s="39"/>
      <c r="AAU21" s="39"/>
      <c r="AAV21" s="39"/>
      <c r="AAW21" s="39"/>
      <c r="AAX21" s="39"/>
      <c r="AAY21" s="39"/>
      <c r="AAZ21" s="39"/>
      <c r="ABA21" s="39"/>
      <c r="ABB21" s="39"/>
      <c r="ABC21" s="39"/>
      <c r="ABD21" s="39"/>
      <c r="ABE21" s="39"/>
      <c r="ABF21" s="39"/>
      <c r="ABG21" s="39"/>
      <c r="ABH21" s="39"/>
      <c r="ABI21" s="39"/>
      <c r="ABJ21" s="39"/>
      <c r="ABK21" s="39"/>
      <c r="ABL21" s="39"/>
      <c r="ABM21" s="39"/>
      <c r="ABN21" s="39"/>
      <c r="ABO21" s="39"/>
      <c r="ABP21" s="39"/>
      <c r="ABQ21" s="39"/>
      <c r="ABR21" s="39"/>
      <c r="ABS21" s="39"/>
      <c r="ABT21" s="39"/>
      <c r="ABU21" s="39"/>
      <c r="ABV21" s="39"/>
      <c r="ABW21" s="39"/>
      <c r="ABX21" s="39"/>
      <c r="ABY21" s="39"/>
      <c r="ABZ21" s="39"/>
      <c r="ACA21" s="39"/>
      <c r="ACB21" s="39"/>
      <c r="ACC21" s="39"/>
      <c r="ACD21" s="39"/>
      <c r="ACE21" s="39"/>
      <c r="ACF21" s="39"/>
      <c r="ACG21" s="39"/>
      <c r="ACH21" s="39"/>
      <c r="ACI21" s="39"/>
      <c r="ACJ21" s="39"/>
      <c r="ACK21" s="39"/>
      <c r="ACL21" s="39"/>
      <c r="ACM21" s="39"/>
      <c r="ACN21" s="39"/>
      <c r="ACO21" s="39"/>
      <c r="ACP21" s="39"/>
      <c r="ACQ21" s="39"/>
      <c r="ACR21" s="39"/>
      <c r="ACS21" s="39"/>
      <c r="ACT21" s="39"/>
      <c r="ACU21" s="39"/>
      <c r="ACV21" s="39"/>
      <c r="ACW21" s="39"/>
      <c r="ACX21" s="39"/>
      <c r="ACY21" s="39"/>
      <c r="ACZ21" s="39"/>
      <c r="ADA21" s="39"/>
      <c r="ADB21" s="39"/>
      <c r="ADC21" s="39"/>
      <c r="ADD21" s="39"/>
      <c r="ADE21" s="39"/>
      <c r="ADF21" s="39"/>
      <c r="ADG21" s="39"/>
      <c r="ADH21" s="39"/>
      <c r="ADI21" s="39"/>
      <c r="ADJ21" s="39"/>
      <c r="ADK21" s="39"/>
      <c r="ADL21" s="39"/>
      <c r="ADM21" s="39"/>
      <c r="ADN21" s="39"/>
      <c r="ADO21" s="39"/>
      <c r="ADP21" s="39"/>
      <c r="ADQ21" s="39"/>
      <c r="ADR21" s="39"/>
      <c r="ADS21" s="39"/>
      <c r="ADT21" s="39"/>
      <c r="ADU21" s="39"/>
      <c r="ADV21" s="39"/>
      <c r="ADW21" s="39"/>
      <c r="ADX21" s="39"/>
      <c r="ADY21" s="39"/>
      <c r="ADZ21" s="39"/>
      <c r="AEA21" s="39"/>
      <c r="AEB21" s="39"/>
      <c r="AEC21" s="39"/>
      <c r="AED21" s="39"/>
      <c r="AEE21" s="39"/>
      <c r="AEF21" s="39"/>
      <c r="AEG21" s="39"/>
      <c r="AEH21" s="39"/>
      <c r="AEI21" s="39"/>
      <c r="AEJ21" s="39"/>
      <c r="AEK21" s="39"/>
      <c r="AEL21" s="39"/>
      <c r="AEM21" s="39"/>
      <c r="AEN21" s="39"/>
      <c r="AEO21" s="39"/>
      <c r="AEP21" s="39"/>
      <c r="AEQ21" s="39"/>
      <c r="AER21" s="39"/>
      <c r="AES21" s="39"/>
      <c r="AET21" s="39"/>
      <c r="AEU21" s="39"/>
      <c r="AEV21" s="39"/>
      <c r="AEW21" s="39"/>
      <c r="AEX21" s="39"/>
      <c r="AEY21" s="39"/>
      <c r="AEZ21" s="39"/>
      <c r="AFA21" s="39"/>
      <c r="AFB21" s="39"/>
      <c r="AFC21" s="39"/>
      <c r="AFD21" s="39"/>
      <c r="AFE21" s="39"/>
      <c r="AFF21" s="39"/>
      <c r="AFG21" s="39"/>
      <c r="AFH21" s="39"/>
      <c r="AFI21" s="39"/>
      <c r="AFJ21" s="39"/>
      <c r="AFK21" s="39"/>
      <c r="AFL21" s="39"/>
      <c r="AFM21" s="39"/>
      <c r="AFN21" s="39"/>
      <c r="AFO21" s="39"/>
      <c r="AFP21" s="39"/>
      <c r="AFQ21" s="39"/>
      <c r="AFR21" s="39"/>
      <c r="AFS21" s="39"/>
      <c r="AFT21" s="39"/>
      <c r="AFU21" s="39"/>
      <c r="AFV21" s="39"/>
      <c r="AFW21" s="39"/>
      <c r="AFX21" s="39"/>
    </row>
    <row r="22" spans="1:857" s="71" customFormat="1" ht="140.1" customHeight="1" thickTop="1" thickBot="1" x14ac:dyDescent="0.3">
      <c r="A22" s="649"/>
      <c r="B22" s="648"/>
      <c r="C22" s="635"/>
      <c r="D22" s="362" t="s">
        <v>29</v>
      </c>
      <c r="E22" s="124" t="s">
        <v>215</v>
      </c>
      <c r="F22" s="93" t="s">
        <v>311</v>
      </c>
      <c r="G22" s="94" t="s">
        <v>219</v>
      </c>
      <c r="H22" s="372" t="s">
        <v>217</v>
      </c>
      <c r="I22" s="95" t="s">
        <v>572</v>
      </c>
      <c r="J22" s="96">
        <v>82263</v>
      </c>
      <c r="K22" s="97" t="s">
        <v>304</v>
      </c>
      <c r="L22" s="341">
        <f>M22/J22</f>
        <v>0.46193306832962572</v>
      </c>
      <c r="M22" s="125">
        <v>38000</v>
      </c>
      <c r="N22" s="382">
        <v>5768</v>
      </c>
      <c r="O22" s="99">
        <v>5447</v>
      </c>
      <c r="P22" s="99">
        <f t="shared" si="0"/>
        <v>-321</v>
      </c>
      <c r="Q22" s="94" t="s">
        <v>221</v>
      </c>
      <c r="R22" s="220" t="s">
        <v>222</v>
      </c>
      <c r="S22" s="226" t="s">
        <v>437</v>
      </c>
      <c r="T22" s="173">
        <f>768/J22</f>
        <v>9.335910433609278E-3</v>
      </c>
      <c r="U22" s="445" t="s">
        <v>423</v>
      </c>
      <c r="V22" s="100" t="s">
        <v>449</v>
      </c>
      <c r="W22" s="101" t="s">
        <v>225</v>
      </c>
      <c r="X22" s="480" t="s">
        <v>400</v>
      </c>
      <c r="Y22" s="80" t="s">
        <v>227</v>
      </c>
      <c r="Z22" s="364" t="s">
        <v>228</v>
      </c>
      <c r="AA22" s="43" t="s">
        <v>428</v>
      </c>
      <c r="AB22" s="205" t="s">
        <v>340</v>
      </c>
      <c r="AC22" s="194" t="s">
        <v>341</v>
      </c>
      <c r="AD22" s="194" t="s">
        <v>342</v>
      </c>
      <c r="AE22" s="213" t="s">
        <v>343</v>
      </c>
      <c r="AF22" s="203"/>
      <c r="AG22" s="188" t="s">
        <v>523</v>
      </c>
      <c r="AH22" s="608"/>
      <c r="AI22" s="246" t="s">
        <v>214</v>
      </c>
      <c r="AJ22" s="247" t="s">
        <v>215</v>
      </c>
      <c r="AK22" s="247" t="s">
        <v>216</v>
      </c>
      <c r="AL22" s="247" t="s">
        <v>217</v>
      </c>
      <c r="AM22" s="247" t="s">
        <v>218</v>
      </c>
      <c r="AN22" s="247" t="s">
        <v>219</v>
      </c>
      <c r="AO22" s="247" t="s">
        <v>220</v>
      </c>
      <c r="AP22" s="247" t="s">
        <v>221</v>
      </c>
      <c r="AQ22" s="247" t="s">
        <v>222</v>
      </c>
      <c r="AR22" s="248" t="s">
        <v>223</v>
      </c>
      <c r="AS22" s="246" t="s">
        <v>93</v>
      </c>
      <c r="AT22" s="247" t="s">
        <v>224</v>
      </c>
      <c r="AU22" s="247" t="s">
        <v>225</v>
      </c>
      <c r="AV22" s="247" t="s">
        <v>226</v>
      </c>
      <c r="AW22" s="246" t="s">
        <v>227</v>
      </c>
      <c r="AX22" s="235">
        <v>0.2</v>
      </c>
      <c r="AY22" s="31">
        <v>0.04</v>
      </c>
      <c r="AZ22" s="31">
        <v>0.1</v>
      </c>
      <c r="BA22" s="31">
        <v>0.64</v>
      </c>
      <c r="BB22" s="342">
        <v>0.02</v>
      </c>
      <c r="BC22" s="248" t="s">
        <v>228</v>
      </c>
      <c r="BD22" s="344" t="s">
        <v>428</v>
      </c>
      <c r="BE22" s="188" t="s">
        <v>340</v>
      </c>
      <c r="BF22" s="194" t="s">
        <v>341</v>
      </c>
      <c r="BG22" s="194" t="s">
        <v>342</v>
      </c>
      <c r="BH22" s="44" t="s">
        <v>343</v>
      </c>
      <c r="BI22" s="419"/>
      <c r="BJ22" s="247" t="s">
        <v>523</v>
      </c>
      <c r="BK22" s="248" t="s">
        <v>428</v>
      </c>
      <c r="BL22" s="249" t="s">
        <v>480</v>
      </c>
      <c r="BM22" s="247" t="s">
        <v>526</v>
      </c>
      <c r="BN22" s="248" t="s">
        <v>523</v>
      </c>
      <c r="BO22" s="238"/>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c r="IK22" s="39"/>
      <c r="IL22" s="39"/>
      <c r="IM22" s="39"/>
      <c r="IN22" s="39"/>
      <c r="IO22" s="39"/>
      <c r="IP22" s="39"/>
      <c r="IQ22" s="39"/>
      <c r="IR22" s="39"/>
      <c r="IS22" s="39"/>
      <c r="IT22" s="39"/>
      <c r="IU22" s="39"/>
      <c r="IV22" s="39"/>
      <c r="IW22" s="39"/>
      <c r="IX22" s="39"/>
      <c r="IY22" s="39"/>
      <c r="IZ22" s="39"/>
      <c r="JA22" s="39"/>
      <c r="JB22" s="39"/>
      <c r="JC22" s="39"/>
      <c r="JD22" s="39"/>
      <c r="JE22" s="39"/>
      <c r="JF22" s="39"/>
      <c r="JG22" s="39"/>
      <c r="JH22" s="39"/>
      <c r="JI22" s="39"/>
      <c r="JJ22" s="39"/>
      <c r="JK22" s="39"/>
      <c r="JL22" s="39"/>
      <c r="JM22" s="39"/>
      <c r="JN22" s="39"/>
      <c r="JO22" s="39"/>
      <c r="JP22" s="39"/>
      <c r="JQ22" s="39"/>
      <c r="JR22" s="39"/>
      <c r="JS22" s="39"/>
      <c r="JT22" s="39"/>
      <c r="JU22" s="39"/>
      <c r="JV22" s="39"/>
      <c r="JW22" s="39"/>
      <c r="JX22" s="39"/>
      <c r="JY22" s="39"/>
      <c r="JZ22" s="39"/>
      <c r="KA22" s="39"/>
      <c r="KB22" s="39"/>
      <c r="KC22" s="39"/>
      <c r="KD22" s="39"/>
      <c r="KE22" s="39"/>
      <c r="KF22" s="39"/>
      <c r="KG22" s="39"/>
      <c r="KH22" s="39"/>
      <c r="KI22" s="39"/>
      <c r="KJ22" s="39"/>
      <c r="KK22" s="39"/>
      <c r="KL22" s="39"/>
      <c r="KM22" s="39"/>
      <c r="KN22" s="39"/>
      <c r="KO22" s="39"/>
      <c r="KP22" s="39"/>
      <c r="KQ22" s="39"/>
      <c r="KR22" s="39"/>
      <c r="KS22" s="39"/>
      <c r="KT22" s="39"/>
      <c r="KU22" s="39"/>
      <c r="KV22" s="39"/>
      <c r="KW22" s="39"/>
      <c r="KX22" s="39"/>
      <c r="KY22" s="39"/>
      <c r="KZ22" s="39"/>
      <c r="LA22" s="39"/>
      <c r="LB22" s="39"/>
      <c r="LC22" s="39"/>
      <c r="LD22" s="39"/>
      <c r="LE22" s="39"/>
      <c r="LF22" s="39"/>
      <c r="LG22" s="39"/>
      <c r="LH22" s="39"/>
      <c r="LI22" s="39"/>
      <c r="LJ22" s="39"/>
      <c r="LK22" s="39"/>
      <c r="LL22" s="39"/>
      <c r="LM22" s="39"/>
      <c r="LN22" s="39"/>
      <c r="LO22" s="39"/>
      <c r="LP22" s="39"/>
      <c r="LQ22" s="39"/>
      <c r="LR22" s="39"/>
      <c r="LS22" s="39"/>
      <c r="LT22" s="39"/>
      <c r="LU22" s="39"/>
      <c r="LV22" s="39"/>
      <c r="LW22" s="39"/>
      <c r="LX22" s="39"/>
      <c r="LY22" s="39"/>
      <c r="LZ22" s="39"/>
      <c r="MA22" s="39"/>
      <c r="MB22" s="39"/>
      <c r="MC22" s="39"/>
      <c r="MD22" s="39"/>
      <c r="ME22" s="39"/>
      <c r="MF22" s="39"/>
      <c r="MG22" s="39"/>
      <c r="MH22" s="39"/>
      <c r="MI22" s="39"/>
      <c r="MJ22" s="39"/>
      <c r="MK22" s="39"/>
      <c r="ML22" s="39"/>
      <c r="MM22" s="39"/>
      <c r="MN22" s="39"/>
      <c r="MO22" s="39"/>
      <c r="MP22" s="39"/>
      <c r="MQ22" s="39"/>
      <c r="MR22" s="39"/>
      <c r="MS22" s="39"/>
      <c r="MT22" s="39"/>
      <c r="MU22" s="39"/>
      <c r="MV22" s="39"/>
      <c r="MW22" s="39"/>
      <c r="MX22" s="39"/>
      <c r="MY22" s="39"/>
      <c r="MZ22" s="39"/>
      <c r="NA22" s="39"/>
      <c r="NB22" s="39"/>
      <c r="NC22" s="39"/>
      <c r="ND22" s="39"/>
      <c r="NE22" s="39"/>
      <c r="NF22" s="39"/>
      <c r="NG22" s="39"/>
      <c r="NH22" s="39"/>
      <c r="NI22" s="39"/>
      <c r="NJ22" s="39"/>
      <c r="NK22" s="39"/>
      <c r="NL22" s="39"/>
      <c r="NM22" s="39"/>
      <c r="NN22" s="39"/>
      <c r="NO22" s="39"/>
      <c r="NP22" s="39"/>
      <c r="NQ22" s="39"/>
      <c r="NR22" s="39"/>
      <c r="NS22" s="39"/>
      <c r="NT22" s="39"/>
      <c r="NU22" s="39"/>
      <c r="NV22" s="39"/>
      <c r="NW22" s="39"/>
      <c r="NX22" s="39"/>
      <c r="NY22" s="39"/>
      <c r="NZ22" s="39"/>
      <c r="OA22" s="39"/>
      <c r="OB22" s="39"/>
      <c r="OC22" s="39"/>
      <c r="OD22" s="39"/>
      <c r="OE22" s="39"/>
      <c r="OF22" s="39"/>
      <c r="OG22" s="39"/>
      <c r="OH22" s="39"/>
      <c r="OI22" s="39"/>
      <c r="OJ22" s="39"/>
      <c r="OK22" s="39"/>
      <c r="OL22" s="39"/>
      <c r="OM22" s="39"/>
      <c r="ON22" s="39"/>
      <c r="OO22" s="39"/>
      <c r="OP22" s="39"/>
      <c r="OQ22" s="39"/>
      <c r="OR22" s="39"/>
      <c r="OS22" s="39"/>
      <c r="OT22" s="39"/>
      <c r="OU22" s="39"/>
      <c r="OV22" s="39"/>
      <c r="OW22" s="39"/>
      <c r="OX22" s="39"/>
      <c r="OY22" s="39"/>
      <c r="OZ22" s="39"/>
      <c r="PA22" s="39"/>
      <c r="PB22" s="39"/>
      <c r="PC22" s="39"/>
      <c r="PD22" s="39"/>
      <c r="PE22" s="39"/>
      <c r="PF22" s="39"/>
      <c r="PG22" s="39"/>
      <c r="PH22" s="39"/>
      <c r="PI22" s="39"/>
      <c r="PJ22" s="39"/>
      <c r="PK22" s="39"/>
      <c r="PL22" s="39"/>
      <c r="PM22" s="39"/>
      <c r="PN22" s="39"/>
      <c r="PO22" s="39"/>
      <c r="PP22" s="39"/>
      <c r="PQ22" s="39"/>
      <c r="PR22" s="39"/>
      <c r="PS22" s="39"/>
      <c r="PT22" s="39"/>
      <c r="PU22" s="39"/>
      <c r="PV22" s="39"/>
      <c r="PW22" s="39"/>
      <c r="PX22" s="39"/>
      <c r="PY22" s="39"/>
      <c r="PZ22" s="39"/>
      <c r="QA22" s="39"/>
      <c r="QB22" s="39"/>
      <c r="QC22" s="39"/>
      <c r="QD22" s="39"/>
      <c r="QE22" s="39"/>
      <c r="QF22" s="39"/>
      <c r="QG22" s="39"/>
      <c r="QH22" s="39"/>
      <c r="QI22" s="39"/>
      <c r="QJ22" s="39"/>
      <c r="QK22" s="39"/>
      <c r="QL22" s="39"/>
      <c r="QM22" s="39"/>
      <c r="QN22" s="39"/>
      <c r="QO22" s="39"/>
      <c r="QP22" s="39"/>
      <c r="QQ22" s="39"/>
      <c r="QR22" s="39"/>
      <c r="QS22" s="39"/>
      <c r="QT22" s="39"/>
      <c r="QU22" s="39"/>
      <c r="QV22" s="39"/>
      <c r="QW22" s="39"/>
      <c r="QX22" s="39"/>
      <c r="QY22" s="39"/>
      <c r="QZ22" s="39"/>
      <c r="RA22" s="39"/>
      <c r="RB22" s="39"/>
      <c r="RC22" s="39"/>
      <c r="RD22" s="39"/>
      <c r="RE22" s="39"/>
      <c r="RF22" s="39"/>
      <c r="RG22" s="39"/>
      <c r="RH22" s="39"/>
      <c r="RI22" s="39"/>
      <c r="RJ22" s="39"/>
      <c r="RK22" s="39"/>
      <c r="RL22" s="39"/>
      <c r="RM22" s="39"/>
      <c r="RN22" s="39"/>
      <c r="RO22" s="39"/>
      <c r="RP22" s="39"/>
      <c r="RQ22" s="39"/>
      <c r="RR22" s="39"/>
      <c r="RS22" s="39"/>
      <c r="RT22" s="39"/>
      <c r="RU22" s="39"/>
      <c r="RV22" s="39"/>
      <c r="RW22" s="39"/>
      <c r="RX22" s="39"/>
      <c r="RY22" s="39"/>
      <c r="RZ22" s="39"/>
      <c r="SA22" s="39"/>
      <c r="SB22" s="39"/>
      <c r="SC22" s="39"/>
      <c r="SD22" s="39"/>
      <c r="SE22" s="39"/>
      <c r="SF22" s="39"/>
      <c r="SG22" s="39"/>
      <c r="SH22" s="39"/>
      <c r="SI22" s="39"/>
      <c r="SJ22" s="39"/>
      <c r="SK22" s="39"/>
      <c r="SL22" s="39"/>
      <c r="SM22" s="39"/>
      <c r="SN22" s="39"/>
      <c r="SO22" s="39"/>
      <c r="SP22" s="39"/>
      <c r="SQ22" s="39"/>
      <c r="SR22" s="39"/>
      <c r="SS22" s="39"/>
      <c r="ST22" s="39"/>
      <c r="SU22" s="39"/>
      <c r="SV22" s="39"/>
      <c r="SW22" s="39"/>
      <c r="SX22" s="39"/>
      <c r="SY22" s="39"/>
      <c r="SZ22" s="39"/>
      <c r="TA22" s="39"/>
      <c r="TB22" s="39"/>
      <c r="TC22" s="39"/>
      <c r="TD22" s="39"/>
      <c r="TE22" s="39"/>
      <c r="TF22" s="39"/>
      <c r="TG22" s="39"/>
      <c r="TH22" s="39"/>
      <c r="TI22" s="39"/>
      <c r="TJ22" s="39"/>
      <c r="TK22" s="39"/>
      <c r="TL22" s="39"/>
      <c r="TM22" s="39"/>
      <c r="TN22" s="39"/>
      <c r="TO22" s="39"/>
      <c r="TP22" s="39"/>
      <c r="TQ22" s="39"/>
      <c r="TR22" s="39"/>
      <c r="TS22" s="39"/>
      <c r="TT22" s="39"/>
      <c r="TU22" s="39"/>
      <c r="TV22" s="39"/>
      <c r="TW22" s="39"/>
      <c r="TX22" s="39"/>
      <c r="TY22" s="39"/>
      <c r="TZ22" s="39"/>
      <c r="UA22" s="39"/>
      <c r="UB22" s="39"/>
      <c r="UC22" s="39"/>
      <c r="UD22" s="39"/>
      <c r="UE22" s="39"/>
      <c r="UF22" s="39"/>
      <c r="UG22" s="39"/>
      <c r="UH22" s="39"/>
      <c r="UI22" s="39"/>
      <c r="UJ22" s="39"/>
      <c r="UK22" s="39"/>
      <c r="UL22" s="39"/>
      <c r="UM22" s="39"/>
      <c r="UN22" s="39"/>
      <c r="UO22" s="39"/>
      <c r="UP22" s="39"/>
      <c r="UQ22" s="39"/>
      <c r="UR22" s="39"/>
      <c r="US22" s="39"/>
      <c r="UT22" s="39"/>
      <c r="UU22" s="39"/>
      <c r="UV22" s="39"/>
      <c r="UW22" s="39"/>
      <c r="UX22" s="39"/>
      <c r="UY22" s="39"/>
      <c r="UZ22" s="39"/>
      <c r="VA22" s="39"/>
      <c r="VB22" s="39"/>
      <c r="VC22" s="39"/>
      <c r="VD22" s="39"/>
      <c r="VE22" s="39"/>
      <c r="VF22" s="39"/>
      <c r="VG22" s="39"/>
      <c r="VH22" s="39"/>
      <c r="VI22" s="39"/>
      <c r="VJ22" s="39"/>
      <c r="VK22" s="39"/>
      <c r="VL22" s="39"/>
      <c r="VM22" s="39"/>
      <c r="VN22" s="39"/>
      <c r="VO22" s="39"/>
      <c r="VP22" s="39"/>
      <c r="VQ22" s="39"/>
      <c r="VR22" s="39"/>
      <c r="VS22" s="39"/>
      <c r="VT22" s="39"/>
      <c r="VU22" s="39"/>
      <c r="VV22" s="39"/>
      <c r="VW22" s="39"/>
      <c r="VX22" s="39"/>
      <c r="VY22" s="39"/>
      <c r="VZ22" s="39"/>
      <c r="WA22" s="39"/>
      <c r="WB22" s="39"/>
      <c r="WC22" s="39"/>
      <c r="WD22" s="39"/>
      <c r="WE22" s="39"/>
      <c r="WF22" s="39"/>
      <c r="WG22" s="39"/>
      <c r="WH22" s="39"/>
      <c r="WI22" s="39"/>
      <c r="WJ22" s="39"/>
      <c r="WK22" s="39"/>
      <c r="WL22" s="39"/>
      <c r="WM22" s="39"/>
      <c r="WN22" s="39"/>
      <c r="WO22" s="39"/>
      <c r="WP22" s="39"/>
      <c r="WQ22" s="39"/>
      <c r="WR22" s="39"/>
      <c r="WS22" s="39"/>
      <c r="WT22" s="39"/>
      <c r="WU22" s="39"/>
      <c r="WV22" s="39"/>
      <c r="WW22" s="39"/>
      <c r="WX22" s="39"/>
      <c r="WY22" s="39"/>
      <c r="WZ22" s="39"/>
      <c r="XA22" s="39"/>
      <c r="XB22" s="39"/>
      <c r="XC22" s="39"/>
      <c r="XD22" s="39"/>
      <c r="XE22" s="39"/>
      <c r="XF22" s="39"/>
      <c r="XG22" s="39"/>
      <c r="XH22" s="39"/>
      <c r="XI22" s="39"/>
      <c r="XJ22" s="39"/>
      <c r="XK22" s="39"/>
      <c r="XL22" s="39"/>
      <c r="XM22" s="39"/>
      <c r="XN22" s="39"/>
      <c r="XO22" s="39"/>
      <c r="XP22" s="39"/>
      <c r="XQ22" s="39"/>
      <c r="XR22" s="39"/>
      <c r="XS22" s="39"/>
      <c r="XT22" s="39"/>
      <c r="XU22" s="39"/>
      <c r="XV22" s="39"/>
      <c r="XW22" s="39"/>
      <c r="XX22" s="39"/>
      <c r="XY22" s="39"/>
      <c r="XZ22" s="39"/>
      <c r="YA22" s="39"/>
      <c r="YB22" s="39"/>
      <c r="YC22" s="39"/>
      <c r="YD22" s="39"/>
      <c r="YE22" s="39"/>
      <c r="YF22" s="39"/>
      <c r="YG22" s="39"/>
      <c r="YH22" s="39"/>
      <c r="YI22" s="39"/>
      <c r="YJ22" s="39"/>
      <c r="YK22" s="39"/>
      <c r="YL22" s="39"/>
      <c r="YM22" s="39"/>
      <c r="YN22" s="39"/>
      <c r="YO22" s="39"/>
      <c r="YP22" s="39"/>
      <c r="YQ22" s="39"/>
      <c r="YR22" s="39"/>
      <c r="YS22" s="39"/>
      <c r="YT22" s="39"/>
      <c r="YU22" s="39"/>
      <c r="YV22" s="39"/>
      <c r="YW22" s="39"/>
      <c r="YX22" s="39"/>
      <c r="YY22" s="39"/>
      <c r="YZ22" s="39"/>
      <c r="ZA22" s="39"/>
      <c r="ZB22" s="39"/>
      <c r="ZC22" s="39"/>
      <c r="ZD22" s="39"/>
      <c r="ZE22" s="39"/>
      <c r="ZF22" s="39"/>
      <c r="ZG22" s="39"/>
      <c r="ZH22" s="39"/>
      <c r="ZI22" s="39"/>
      <c r="ZJ22" s="39"/>
      <c r="ZK22" s="39"/>
      <c r="ZL22" s="39"/>
      <c r="ZM22" s="39"/>
      <c r="ZN22" s="39"/>
      <c r="ZO22" s="39"/>
      <c r="ZP22" s="39"/>
      <c r="ZQ22" s="39"/>
      <c r="ZR22" s="39"/>
      <c r="ZS22" s="39"/>
      <c r="ZT22" s="39"/>
      <c r="ZU22" s="39"/>
      <c r="ZV22" s="39"/>
      <c r="ZW22" s="39"/>
      <c r="ZX22" s="39"/>
      <c r="ZY22" s="39"/>
      <c r="ZZ22" s="39"/>
      <c r="AAA22" s="39"/>
      <c r="AAB22" s="39"/>
      <c r="AAC22" s="39"/>
      <c r="AAD22" s="39"/>
      <c r="AAE22" s="39"/>
      <c r="AAF22" s="39"/>
      <c r="AAG22" s="39"/>
      <c r="AAH22" s="39"/>
      <c r="AAI22" s="39"/>
      <c r="AAJ22" s="39"/>
      <c r="AAK22" s="39"/>
      <c r="AAL22" s="39"/>
      <c r="AAM22" s="39"/>
      <c r="AAN22" s="39"/>
      <c r="AAO22" s="39"/>
      <c r="AAP22" s="39"/>
      <c r="AAQ22" s="39"/>
      <c r="AAR22" s="39"/>
      <c r="AAS22" s="39"/>
      <c r="AAT22" s="39"/>
      <c r="AAU22" s="39"/>
      <c r="AAV22" s="39"/>
      <c r="AAW22" s="39"/>
      <c r="AAX22" s="39"/>
      <c r="AAY22" s="39"/>
      <c r="AAZ22" s="39"/>
      <c r="ABA22" s="39"/>
      <c r="ABB22" s="39"/>
      <c r="ABC22" s="39"/>
      <c r="ABD22" s="39"/>
      <c r="ABE22" s="39"/>
      <c r="ABF22" s="39"/>
      <c r="ABG22" s="39"/>
      <c r="ABH22" s="39"/>
      <c r="ABI22" s="39"/>
      <c r="ABJ22" s="39"/>
      <c r="ABK22" s="39"/>
      <c r="ABL22" s="39"/>
      <c r="ABM22" s="39"/>
      <c r="ABN22" s="39"/>
      <c r="ABO22" s="39"/>
      <c r="ABP22" s="39"/>
      <c r="ABQ22" s="39"/>
      <c r="ABR22" s="39"/>
      <c r="ABS22" s="39"/>
      <c r="ABT22" s="39"/>
      <c r="ABU22" s="39"/>
      <c r="ABV22" s="39"/>
      <c r="ABW22" s="39"/>
      <c r="ABX22" s="39"/>
      <c r="ABY22" s="39"/>
      <c r="ABZ22" s="39"/>
      <c r="ACA22" s="39"/>
      <c r="ACB22" s="39"/>
      <c r="ACC22" s="39"/>
      <c r="ACD22" s="39"/>
      <c r="ACE22" s="39"/>
      <c r="ACF22" s="39"/>
      <c r="ACG22" s="39"/>
      <c r="ACH22" s="39"/>
      <c r="ACI22" s="39"/>
      <c r="ACJ22" s="39"/>
      <c r="ACK22" s="39"/>
      <c r="ACL22" s="39"/>
      <c r="ACM22" s="39"/>
      <c r="ACN22" s="39"/>
      <c r="ACO22" s="39"/>
      <c r="ACP22" s="39"/>
      <c r="ACQ22" s="39"/>
      <c r="ACR22" s="39"/>
      <c r="ACS22" s="39"/>
      <c r="ACT22" s="39"/>
      <c r="ACU22" s="39"/>
      <c r="ACV22" s="39"/>
      <c r="ACW22" s="39"/>
      <c r="ACX22" s="39"/>
      <c r="ACY22" s="39"/>
      <c r="ACZ22" s="39"/>
      <c r="ADA22" s="39"/>
      <c r="ADB22" s="39"/>
      <c r="ADC22" s="39"/>
      <c r="ADD22" s="39"/>
      <c r="ADE22" s="39"/>
      <c r="ADF22" s="39"/>
      <c r="ADG22" s="39"/>
      <c r="ADH22" s="39"/>
      <c r="ADI22" s="39"/>
      <c r="ADJ22" s="39"/>
      <c r="ADK22" s="39"/>
      <c r="ADL22" s="39"/>
      <c r="ADM22" s="39"/>
      <c r="ADN22" s="39"/>
      <c r="ADO22" s="39"/>
      <c r="ADP22" s="39"/>
      <c r="ADQ22" s="39"/>
      <c r="ADR22" s="39"/>
      <c r="ADS22" s="39"/>
      <c r="ADT22" s="39"/>
      <c r="ADU22" s="39"/>
      <c r="ADV22" s="39"/>
      <c r="ADW22" s="39"/>
      <c r="ADX22" s="39"/>
      <c r="ADY22" s="39"/>
      <c r="ADZ22" s="39"/>
      <c r="AEA22" s="39"/>
      <c r="AEB22" s="39"/>
      <c r="AEC22" s="39"/>
      <c r="AED22" s="39"/>
      <c r="AEE22" s="39"/>
      <c r="AEF22" s="39"/>
      <c r="AEG22" s="39"/>
      <c r="AEH22" s="39"/>
      <c r="AEI22" s="39"/>
      <c r="AEJ22" s="39"/>
      <c r="AEK22" s="39"/>
      <c r="AEL22" s="39"/>
      <c r="AEM22" s="39"/>
      <c r="AEN22" s="39"/>
      <c r="AEO22" s="39"/>
      <c r="AEP22" s="39"/>
      <c r="AEQ22" s="39"/>
      <c r="AER22" s="39"/>
      <c r="AES22" s="39"/>
      <c r="AET22" s="39"/>
      <c r="AEU22" s="39"/>
      <c r="AEV22" s="39"/>
      <c r="AEW22" s="39"/>
      <c r="AEX22" s="39"/>
      <c r="AEY22" s="39"/>
      <c r="AEZ22" s="39"/>
      <c r="AFA22" s="39"/>
      <c r="AFB22" s="39"/>
      <c r="AFC22" s="39"/>
      <c r="AFD22" s="39"/>
      <c r="AFE22" s="39"/>
      <c r="AFF22" s="39"/>
      <c r="AFG22" s="39"/>
      <c r="AFH22" s="39"/>
      <c r="AFI22" s="39"/>
      <c r="AFJ22" s="39"/>
      <c r="AFK22" s="39"/>
      <c r="AFL22" s="39"/>
      <c r="AFM22" s="39"/>
      <c r="AFN22" s="39"/>
      <c r="AFO22" s="39"/>
      <c r="AFP22" s="39"/>
      <c r="AFQ22" s="39"/>
      <c r="AFR22" s="39"/>
      <c r="AFS22" s="39"/>
      <c r="AFT22" s="39"/>
      <c r="AFU22" s="39"/>
      <c r="AFV22" s="39"/>
      <c r="AFW22" s="39"/>
      <c r="AFX22" s="39"/>
    </row>
    <row r="23" spans="1:857" s="50" customFormat="1" ht="180" customHeight="1" thickTop="1" thickBot="1" x14ac:dyDescent="0.3">
      <c r="A23" s="650"/>
      <c r="B23" s="650"/>
      <c r="C23" s="636"/>
      <c r="D23" s="151" t="s">
        <v>0</v>
      </c>
      <c r="E23" s="284" t="s">
        <v>201</v>
      </c>
      <c r="F23" s="285" t="s">
        <v>206</v>
      </c>
      <c r="G23" s="286" t="s">
        <v>205</v>
      </c>
      <c r="H23" s="420" t="s">
        <v>576</v>
      </c>
      <c r="I23" s="287" t="s">
        <v>573</v>
      </c>
      <c r="J23" s="288">
        <v>44530</v>
      </c>
      <c r="K23" s="421" t="s">
        <v>551</v>
      </c>
      <c r="L23" s="422">
        <f>M23/J23</f>
        <v>0.52319784415001125</v>
      </c>
      <c r="M23" s="423">
        <v>23298</v>
      </c>
      <c r="N23" s="424">
        <v>9000</v>
      </c>
      <c r="O23" s="289">
        <v>2059</v>
      </c>
      <c r="P23" s="289">
        <f t="shared" si="0"/>
        <v>-6941</v>
      </c>
      <c r="Q23" s="286" t="s">
        <v>207</v>
      </c>
      <c r="R23" s="290" t="s">
        <v>208</v>
      </c>
      <c r="S23" s="291" t="s">
        <v>437</v>
      </c>
      <c r="T23" s="292">
        <f>500/J23</f>
        <v>1.1228385358185492E-2</v>
      </c>
      <c r="U23" s="451" t="s">
        <v>421</v>
      </c>
      <c r="V23" s="122"/>
      <c r="W23" s="293" t="s">
        <v>451</v>
      </c>
      <c r="X23" s="481" t="s">
        <v>401</v>
      </c>
      <c r="Y23" s="425" t="s">
        <v>211</v>
      </c>
      <c r="Z23" s="199" t="s">
        <v>212</v>
      </c>
      <c r="AA23" s="74" t="s">
        <v>525</v>
      </c>
      <c r="AB23" s="294" t="s">
        <v>348</v>
      </c>
      <c r="AC23" s="426" t="s">
        <v>349</v>
      </c>
      <c r="AD23" s="426" t="s">
        <v>335</v>
      </c>
      <c r="AE23" s="427" t="s">
        <v>350</v>
      </c>
      <c r="AF23" s="294" t="s">
        <v>329</v>
      </c>
      <c r="AG23" s="295" t="s">
        <v>428</v>
      </c>
      <c r="AH23" s="608"/>
      <c r="AI23" s="261" t="s">
        <v>200</v>
      </c>
      <c r="AJ23" s="263" t="s">
        <v>201</v>
      </c>
      <c r="AK23" s="263" t="s">
        <v>202</v>
      </c>
      <c r="AL23" s="263" t="s">
        <v>203</v>
      </c>
      <c r="AM23" s="263" t="s">
        <v>204</v>
      </c>
      <c r="AN23" s="263" t="s">
        <v>205</v>
      </c>
      <c r="AO23" s="263" t="s">
        <v>206</v>
      </c>
      <c r="AP23" s="263" t="s">
        <v>207</v>
      </c>
      <c r="AQ23" s="263" t="s">
        <v>208</v>
      </c>
      <c r="AR23" s="296" t="s">
        <v>209</v>
      </c>
      <c r="AS23" s="261" t="s">
        <v>210</v>
      </c>
      <c r="AT23" s="428"/>
      <c r="AU23" s="263" t="s">
        <v>240</v>
      </c>
      <c r="AV23" s="262"/>
      <c r="AW23" s="429" t="s">
        <v>211</v>
      </c>
      <c r="AX23" s="234">
        <v>0.2</v>
      </c>
      <c r="AY23" s="430">
        <v>0.04</v>
      </c>
      <c r="AZ23" s="430">
        <v>0.1</v>
      </c>
      <c r="BA23" s="430">
        <v>0.64</v>
      </c>
      <c r="BB23" s="431">
        <v>0.02</v>
      </c>
      <c r="BC23" s="296" t="s">
        <v>212</v>
      </c>
      <c r="BD23" s="432" t="s">
        <v>524</v>
      </c>
      <c r="BE23" s="295" t="s">
        <v>348</v>
      </c>
      <c r="BF23" s="426" t="s">
        <v>349</v>
      </c>
      <c r="BG23" s="426" t="s">
        <v>335</v>
      </c>
      <c r="BH23" s="433" t="s">
        <v>350</v>
      </c>
      <c r="BI23" s="297" t="s">
        <v>213</v>
      </c>
      <c r="BJ23" s="263" t="s">
        <v>428</v>
      </c>
      <c r="BK23" s="296" t="s">
        <v>428</v>
      </c>
      <c r="BL23" s="297" t="s">
        <v>480</v>
      </c>
      <c r="BM23" s="263" t="s">
        <v>480</v>
      </c>
      <c r="BN23" s="296" t="s">
        <v>523</v>
      </c>
      <c r="BO23" s="238"/>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c r="HV23" s="39"/>
      <c r="HW23" s="39"/>
      <c r="HX23" s="39"/>
      <c r="HY23" s="39"/>
      <c r="HZ23" s="39"/>
      <c r="IA23" s="39"/>
      <c r="IB23" s="39"/>
      <c r="IC23" s="39"/>
      <c r="ID23" s="39"/>
      <c r="IE23" s="39"/>
      <c r="IF23" s="39"/>
      <c r="IG23" s="39"/>
      <c r="IH23" s="39"/>
      <c r="II23" s="39"/>
      <c r="IJ23" s="39"/>
      <c r="IK23" s="39"/>
      <c r="IL23" s="39"/>
      <c r="IM23" s="39"/>
      <c r="IN23" s="39"/>
      <c r="IO23" s="39"/>
      <c r="IP23" s="39"/>
      <c r="IQ23" s="39"/>
      <c r="IR23" s="39"/>
      <c r="IS23" s="39"/>
      <c r="IT23" s="39"/>
      <c r="IU23" s="39"/>
      <c r="IV23" s="39"/>
      <c r="IW23" s="39"/>
      <c r="IX23" s="39"/>
      <c r="IY23" s="39"/>
      <c r="IZ23" s="39"/>
      <c r="JA23" s="39"/>
      <c r="JB23" s="39"/>
      <c r="JC23" s="39"/>
      <c r="JD23" s="39"/>
      <c r="JE23" s="39"/>
      <c r="JF23" s="39"/>
      <c r="JG23" s="39"/>
      <c r="JH23" s="39"/>
      <c r="JI23" s="39"/>
      <c r="JJ23" s="39"/>
      <c r="JK23" s="39"/>
      <c r="JL23" s="39"/>
      <c r="JM23" s="39"/>
      <c r="JN23" s="39"/>
      <c r="JO23" s="39"/>
      <c r="JP23" s="39"/>
      <c r="JQ23" s="39"/>
      <c r="JR23" s="39"/>
      <c r="JS23" s="39"/>
      <c r="JT23" s="39"/>
      <c r="JU23" s="39"/>
      <c r="JV23" s="39"/>
      <c r="JW23" s="39"/>
      <c r="JX23" s="39"/>
      <c r="JY23" s="39"/>
      <c r="JZ23" s="39"/>
      <c r="KA23" s="39"/>
      <c r="KB23" s="39"/>
      <c r="KC23" s="39"/>
      <c r="KD23" s="39"/>
      <c r="KE23" s="39"/>
      <c r="KF23" s="39"/>
      <c r="KG23" s="39"/>
      <c r="KH23" s="39"/>
      <c r="KI23" s="39"/>
      <c r="KJ23" s="39"/>
      <c r="KK23" s="39"/>
      <c r="KL23" s="39"/>
      <c r="KM23" s="39"/>
      <c r="KN23" s="39"/>
      <c r="KO23" s="39"/>
      <c r="KP23" s="39"/>
      <c r="KQ23" s="39"/>
      <c r="KR23" s="39"/>
      <c r="KS23" s="39"/>
      <c r="KT23" s="39"/>
      <c r="KU23" s="39"/>
      <c r="KV23" s="39"/>
      <c r="KW23" s="39"/>
      <c r="KX23" s="39"/>
      <c r="KY23" s="39"/>
      <c r="KZ23" s="39"/>
      <c r="LA23" s="39"/>
      <c r="LB23" s="39"/>
      <c r="LC23" s="39"/>
      <c r="LD23" s="39"/>
      <c r="LE23" s="39"/>
      <c r="LF23" s="39"/>
      <c r="LG23" s="39"/>
      <c r="LH23" s="39"/>
      <c r="LI23" s="39"/>
      <c r="LJ23" s="39"/>
      <c r="LK23" s="39"/>
      <c r="LL23" s="39"/>
      <c r="LM23" s="39"/>
      <c r="LN23" s="39"/>
      <c r="LO23" s="39"/>
      <c r="LP23" s="39"/>
      <c r="LQ23" s="39"/>
      <c r="LR23" s="39"/>
      <c r="LS23" s="39"/>
      <c r="LT23" s="39"/>
      <c r="LU23" s="39"/>
      <c r="LV23" s="39"/>
      <c r="LW23" s="39"/>
      <c r="LX23" s="39"/>
      <c r="LY23" s="39"/>
      <c r="LZ23" s="39"/>
      <c r="MA23" s="39"/>
      <c r="MB23" s="39"/>
      <c r="MC23" s="39"/>
      <c r="MD23" s="39"/>
      <c r="ME23" s="39"/>
      <c r="MF23" s="39"/>
      <c r="MG23" s="39"/>
      <c r="MH23" s="39"/>
      <c r="MI23" s="39"/>
      <c r="MJ23" s="39"/>
      <c r="MK23" s="39"/>
      <c r="ML23" s="39"/>
      <c r="MM23" s="39"/>
      <c r="MN23" s="39"/>
      <c r="MO23" s="39"/>
      <c r="MP23" s="39"/>
      <c r="MQ23" s="39"/>
      <c r="MR23" s="39"/>
      <c r="MS23" s="39"/>
      <c r="MT23" s="39"/>
      <c r="MU23" s="39"/>
      <c r="MV23" s="39"/>
      <c r="MW23" s="39"/>
      <c r="MX23" s="39"/>
      <c r="MY23" s="39"/>
      <c r="MZ23" s="39"/>
      <c r="NA23" s="39"/>
      <c r="NB23" s="39"/>
      <c r="NC23" s="39"/>
      <c r="ND23" s="39"/>
      <c r="NE23" s="39"/>
      <c r="NF23" s="39"/>
      <c r="NG23" s="39"/>
      <c r="NH23" s="39"/>
      <c r="NI23" s="39"/>
      <c r="NJ23" s="39"/>
      <c r="NK23" s="39"/>
      <c r="NL23" s="39"/>
      <c r="NM23" s="39"/>
      <c r="NN23" s="39"/>
      <c r="NO23" s="39"/>
      <c r="NP23" s="39"/>
      <c r="NQ23" s="39"/>
      <c r="NR23" s="39"/>
      <c r="NS23" s="39"/>
      <c r="NT23" s="39"/>
      <c r="NU23" s="39"/>
      <c r="NV23" s="39"/>
      <c r="NW23" s="39"/>
      <c r="NX23" s="39"/>
      <c r="NY23" s="39"/>
      <c r="NZ23" s="39"/>
      <c r="OA23" s="39"/>
      <c r="OB23" s="39"/>
      <c r="OC23" s="39"/>
      <c r="OD23" s="39"/>
      <c r="OE23" s="39"/>
      <c r="OF23" s="39"/>
      <c r="OG23" s="39"/>
      <c r="OH23" s="39"/>
      <c r="OI23" s="39"/>
      <c r="OJ23" s="39"/>
      <c r="OK23" s="39"/>
      <c r="OL23" s="39"/>
      <c r="OM23" s="39"/>
      <c r="ON23" s="39"/>
      <c r="OO23" s="39"/>
      <c r="OP23" s="39"/>
      <c r="OQ23" s="39"/>
      <c r="OR23" s="39"/>
      <c r="OS23" s="39"/>
      <c r="OT23" s="39"/>
      <c r="OU23" s="39"/>
      <c r="OV23" s="39"/>
      <c r="OW23" s="39"/>
      <c r="OX23" s="39"/>
      <c r="OY23" s="39"/>
      <c r="OZ23" s="39"/>
      <c r="PA23" s="39"/>
      <c r="PB23" s="39"/>
      <c r="PC23" s="39"/>
      <c r="PD23" s="39"/>
      <c r="PE23" s="39"/>
      <c r="PF23" s="39"/>
      <c r="PG23" s="39"/>
      <c r="PH23" s="39"/>
      <c r="PI23" s="39"/>
      <c r="PJ23" s="39"/>
      <c r="PK23" s="39"/>
      <c r="PL23" s="39"/>
      <c r="PM23" s="39"/>
      <c r="PN23" s="39"/>
      <c r="PO23" s="39"/>
      <c r="PP23" s="39"/>
      <c r="PQ23" s="39"/>
      <c r="PR23" s="39"/>
      <c r="PS23" s="39"/>
      <c r="PT23" s="39"/>
      <c r="PU23" s="39"/>
      <c r="PV23" s="39"/>
      <c r="PW23" s="39"/>
      <c r="PX23" s="39"/>
      <c r="PY23" s="39"/>
      <c r="PZ23" s="39"/>
      <c r="QA23" s="39"/>
      <c r="QB23" s="39"/>
      <c r="QC23" s="39"/>
      <c r="QD23" s="39"/>
      <c r="QE23" s="39"/>
      <c r="QF23" s="39"/>
      <c r="QG23" s="39"/>
      <c r="QH23" s="39"/>
      <c r="QI23" s="39"/>
      <c r="QJ23" s="39"/>
      <c r="QK23" s="39"/>
      <c r="QL23" s="39"/>
      <c r="QM23" s="39"/>
      <c r="QN23" s="39"/>
      <c r="QO23" s="39"/>
      <c r="QP23" s="39"/>
      <c r="QQ23" s="39"/>
      <c r="QR23" s="39"/>
      <c r="QS23" s="39"/>
      <c r="QT23" s="39"/>
      <c r="QU23" s="39"/>
      <c r="QV23" s="39"/>
      <c r="QW23" s="39"/>
      <c r="QX23" s="39"/>
      <c r="QY23" s="39"/>
      <c r="QZ23" s="39"/>
      <c r="RA23" s="39"/>
      <c r="RB23" s="39"/>
      <c r="RC23" s="39"/>
      <c r="RD23" s="39"/>
      <c r="RE23" s="39"/>
      <c r="RF23" s="39"/>
      <c r="RG23" s="39"/>
      <c r="RH23" s="39"/>
      <c r="RI23" s="39"/>
      <c r="RJ23" s="39"/>
      <c r="RK23" s="39"/>
      <c r="RL23" s="39"/>
      <c r="RM23" s="39"/>
      <c r="RN23" s="39"/>
      <c r="RO23" s="39"/>
      <c r="RP23" s="39"/>
      <c r="RQ23" s="39"/>
      <c r="RR23" s="39"/>
      <c r="RS23" s="39"/>
      <c r="RT23" s="39"/>
      <c r="RU23" s="39"/>
      <c r="RV23" s="39"/>
      <c r="RW23" s="39"/>
      <c r="RX23" s="39"/>
      <c r="RY23" s="39"/>
      <c r="RZ23" s="39"/>
      <c r="SA23" s="39"/>
      <c r="SB23" s="39"/>
      <c r="SC23" s="39"/>
      <c r="SD23" s="39"/>
      <c r="SE23" s="39"/>
      <c r="SF23" s="39"/>
      <c r="SG23" s="39"/>
      <c r="SH23" s="39"/>
      <c r="SI23" s="39"/>
      <c r="SJ23" s="39"/>
      <c r="SK23" s="39"/>
      <c r="SL23" s="39"/>
      <c r="SM23" s="39"/>
      <c r="SN23" s="39"/>
      <c r="SO23" s="39"/>
      <c r="SP23" s="39"/>
      <c r="SQ23" s="39"/>
      <c r="SR23" s="39"/>
      <c r="SS23" s="39"/>
      <c r="ST23" s="39"/>
      <c r="SU23" s="39"/>
      <c r="SV23" s="39"/>
      <c r="SW23" s="39"/>
      <c r="SX23" s="39"/>
      <c r="SY23" s="39"/>
      <c r="SZ23" s="39"/>
      <c r="TA23" s="39"/>
      <c r="TB23" s="39"/>
      <c r="TC23" s="39"/>
      <c r="TD23" s="39"/>
      <c r="TE23" s="39"/>
      <c r="TF23" s="39"/>
      <c r="TG23" s="39"/>
      <c r="TH23" s="39"/>
      <c r="TI23" s="39"/>
      <c r="TJ23" s="39"/>
      <c r="TK23" s="39"/>
      <c r="TL23" s="39"/>
      <c r="TM23" s="39"/>
      <c r="TN23" s="39"/>
      <c r="TO23" s="39"/>
      <c r="TP23" s="39"/>
      <c r="TQ23" s="39"/>
      <c r="TR23" s="39"/>
      <c r="TS23" s="39"/>
      <c r="TT23" s="39"/>
      <c r="TU23" s="39"/>
      <c r="TV23" s="39"/>
      <c r="TW23" s="39"/>
      <c r="TX23" s="39"/>
      <c r="TY23" s="39"/>
      <c r="TZ23" s="39"/>
      <c r="UA23" s="39"/>
      <c r="UB23" s="39"/>
      <c r="UC23" s="39"/>
      <c r="UD23" s="39"/>
      <c r="UE23" s="39"/>
      <c r="UF23" s="39"/>
      <c r="UG23" s="39"/>
      <c r="UH23" s="39"/>
      <c r="UI23" s="39"/>
      <c r="UJ23" s="39"/>
      <c r="UK23" s="39"/>
      <c r="UL23" s="39"/>
      <c r="UM23" s="39"/>
      <c r="UN23" s="39"/>
      <c r="UO23" s="39"/>
      <c r="UP23" s="39"/>
      <c r="UQ23" s="39"/>
      <c r="UR23" s="39"/>
      <c r="US23" s="39"/>
      <c r="UT23" s="39"/>
      <c r="UU23" s="39"/>
      <c r="UV23" s="39"/>
      <c r="UW23" s="39"/>
      <c r="UX23" s="39"/>
      <c r="UY23" s="39"/>
      <c r="UZ23" s="39"/>
      <c r="VA23" s="39"/>
      <c r="VB23" s="39"/>
      <c r="VC23" s="39"/>
      <c r="VD23" s="39"/>
      <c r="VE23" s="39"/>
      <c r="VF23" s="39"/>
      <c r="VG23" s="39"/>
      <c r="VH23" s="39"/>
      <c r="VI23" s="39"/>
      <c r="VJ23" s="39"/>
      <c r="VK23" s="39"/>
      <c r="VL23" s="39"/>
      <c r="VM23" s="39"/>
      <c r="VN23" s="39"/>
      <c r="VO23" s="39"/>
      <c r="VP23" s="39"/>
      <c r="VQ23" s="39"/>
      <c r="VR23" s="39"/>
      <c r="VS23" s="39"/>
      <c r="VT23" s="39"/>
      <c r="VU23" s="39"/>
      <c r="VV23" s="39"/>
      <c r="VW23" s="39"/>
      <c r="VX23" s="39"/>
      <c r="VY23" s="39"/>
      <c r="VZ23" s="39"/>
      <c r="WA23" s="39"/>
      <c r="WB23" s="39"/>
      <c r="WC23" s="39"/>
      <c r="WD23" s="39"/>
      <c r="WE23" s="39"/>
      <c r="WF23" s="39"/>
      <c r="WG23" s="39"/>
      <c r="WH23" s="39"/>
      <c r="WI23" s="39"/>
      <c r="WJ23" s="39"/>
      <c r="WK23" s="39"/>
      <c r="WL23" s="39"/>
      <c r="WM23" s="39"/>
      <c r="WN23" s="39"/>
      <c r="WO23" s="39"/>
      <c r="WP23" s="39"/>
      <c r="WQ23" s="39"/>
      <c r="WR23" s="39"/>
      <c r="WS23" s="39"/>
      <c r="WT23" s="39"/>
      <c r="WU23" s="39"/>
      <c r="WV23" s="39"/>
      <c r="WW23" s="39"/>
      <c r="WX23" s="39"/>
      <c r="WY23" s="39"/>
      <c r="WZ23" s="39"/>
      <c r="XA23" s="39"/>
      <c r="XB23" s="39"/>
      <c r="XC23" s="39"/>
      <c r="XD23" s="39"/>
      <c r="XE23" s="39"/>
      <c r="XF23" s="39"/>
      <c r="XG23" s="39"/>
      <c r="XH23" s="39"/>
      <c r="XI23" s="39"/>
      <c r="XJ23" s="39"/>
      <c r="XK23" s="39"/>
      <c r="XL23" s="39"/>
      <c r="XM23" s="39"/>
      <c r="XN23" s="39"/>
      <c r="XO23" s="39"/>
      <c r="XP23" s="39"/>
      <c r="XQ23" s="39"/>
      <c r="XR23" s="39"/>
      <c r="XS23" s="39"/>
      <c r="XT23" s="39"/>
      <c r="XU23" s="39"/>
      <c r="XV23" s="39"/>
      <c r="XW23" s="39"/>
      <c r="XX23" s="39"/>
      <c r="XY23" s="39"/>
      <c r="XZ23" s="39"/>
      <c r="YA23" s="39"/>
      <c r="YB23" s="39"/>
      <c r="YC23" s="39"/>
      <c r="YD23" s="39"/>
      <c r="YE23" s="39"/>
      <c r="YF23" s="39"/>
      <c r="YG23" s="39"/>
      <c r="YH23" s="39"/>
      <c r="YI23" s="39"/>
      <c r="YJ23" s="39"/>
      <c r="YK23" s="39"/>
      <c r="YL23" s="39"/>
      <c r="YM23" s="39"/>
      <c r="YN23" s="39"/>
      <c r="YO23" s="39"/>
      <c r="YP23" s="39"/>
      <c r="YQ23" s="39"/>
      <c r="YR23" s="39"/>
      <c r="YS23" s="39"/>
      <c r="YT23" s="39"/>
      <c r="YU23" s="39"/>
      <c r="YV23" s="39"/>
      <c r="YW23" s="39"/>
      <c r="YX23" s="39"/>
      <c r="YY23" s="39"/>
      <c r="YZ23" s="39"/>
      <c r="ZA23" s="39"/>
      <c r="ZB23" s="39"/>
      <c r="ZC23" s="39"/>
      <c r="ZD23" s="39"/>
      <c r="ZE23" s="39"/>
      <c r="ZF23" s="39"/>
      <c r="ZG23" s="39"/>
      <c r="ZH23" s="39"/>
      <c r="ZI23" s="39"/>
      <c r="ZJ23" s="39"/>
      <c r="ZK23" s="39"/>
      <c r="ZL23" s="39"/>
      <c r="ZM23" s="39"/>
      <c r="ZN23" s="39"/>
      <c r="ZO23" s="39"/>
      <c r="ZP23" s="39"/>
      <c r="ZQ23" s="39"/>
      <c r="ZR23" s="39"/>
      <c r="ZS23" s="39"/>
      <c r="ZT23" s="39"/>
      <c r="ZU23" s="39"/>
      <c r="ZV23" s="39"/>
      <c r="ZW23" s="39"/>
      <c r="ZX23" s="39"/>
      <c r="ZY23" s="39"/>
      <c r="ZZ23" s="39"/>
      <c r="AAA23" s="39"/>
      <c r="AAB23" s="39"/>
      <c r="AAC23" s="39"/>
      <c r="AAD23" s="39"/>
      <c r="AAE23" s="39"/>
      <c r="AAF23" s="39"/>
      <c r="AAG23" s="39"/>
      <c r="AAH23" s="39"/>
      <c r="AAI23" s="39"/>
      <c r="AAJ23" s="39"/>
      <c r="AAK23" s="39"/>
      <c r="AAL23" s="39"/>
      <c r="AAM23" s="39"/>
      <c r="AAN23" s="39"/>
      <c r="AAO23" s="39"/>
      <c r="AAP23" s="39"/>
      <c r="AAQ23" s="39"/>
      <c r="AAR23" s="39"/>
      <c r="AAS23" s="39"/>
      <c r="AAT23" s="39"/>
      <c r="AAU23" s="39"/>
      <c r="AAV23" s="39"/>
      <c r="AAW23" s="39"/>
      <c r="AAX23" s="39"/>
      <c r="AAY23" s="39"/>
      <c r="AAZ23" s="39"/>
      <c r="ABA23" s="39"/>
      <c r="ABB23" s="39"/>
      <c r="ABC23" s="39"/>
      <c r="ABD23" s="39"/>
      <c r="ABE23" s="39"/>
      <c r="ABF23" s="39"/>
      <c r="ABG23" s="39"/>
      <c r="ABH23" s="39"/>
      <c r="ABI23" s="39"/>
      <c r="ABJ23" s="39"/>
      <c r="ABK23" s="39"/>
      <c r="ABL23" s="39"/>
      <c r="ABM23" s="39"/>
      <c r="ABN23" s="39"/>
      <c r="ABO23" s="39"/>
      <c r="ABP23" s="39"/>
      <c r="ABQ23" s="39"/>
      <c r="ABR23" s="39"/>
      <c r="ABS23" s="39"/>
      <c r="ABT23" s="39"/>
      <c r="ABU23" s="39"/>
      <c r="ABV23" s="39"/>
      <c r="ABW23" s="39"/>
      <c r="ABX23" s="39"/>
      <c r="ABY23" s="39"/>
      <c r="ABZ23" s="39"/>
      <c r="ACA23" s="39"/>
      <c r="ACB23" s="39"/>
      <c r="ACC23" s="39"/>
      <c r="ACD23" s="39"/>
      <c r="ACE23" s="39"/>
      <c r="ACF23" s="39"/>
      <c r="ACG23" s="39"/>
      <c r="ACH23" s="39"/>
      <c r="ACI23" s="39"/>
      <c r="ACJ23" s="39"/>
      <c r="ACK23" s="39"/>
      <c r="ACL23" s="39"/>
      <c r="ACM23" s="39"/>
      <c r="ACN23" s="39"/>
      <c r="ACO23" s="39"/>
      <c r="ACP23" s="39"/>
      <c r="ACQ23" s="39"/>
      <c r="ACR23" s="39"/>
      <c r="ACS23" s="39"/>
      <c r="ACT23" s="39"/>
      <c r="ACU23" s="39"/>
      <c r="ACV23" s="39"/>
      <c r="ACW23" s="39"/>
      <c r="ACX23" s="39"/>
      <c r="ACY23" s="39"/>
      <c r="ACZ23" s="39"/>
      <c r="ADA23" s="39"/>
      <c r="ADB23" s="39"/>
      <c r="ADC23" s="39"/>
      <c r="ADD23" s="39"/>
      <c r="ADE23" s="39"/>
      <c r="ADF23" s="39"/>
      <c r="ADG23" s="39"/>
      <c r="ADH23" s="39"/>
      <c r="ADI23" s="39"/>
      <c r="ADJ23" s="39"/>
      <c r="ADK23" s="39"/>
      <c r="ADL23" s="39"/>
      <c r="ADM23" s="39"/>
      <c r="ADN23" s="39"/>
      <c r="ADO23" s="39"/>
      <c r="ADP23" s="39"/>
      <c r="ADQ23" s="39"/>
      <c r="ADR23" s="39"/>
      <c r="ADS23" s="39"/>
      <c r="ADT23" s="39"/>
      <c r="ADU23" s="39"/>
      <c r="ADV23" s="39"/>
      <c r="ADW23" s="39"/>
      <c r="ADX23" s="39"/>
      <c r="ADY23" s="39"/>
      <c r="ADZ23" s="39"/>
      <c r="AEA23" s="39"/>
      <c r="AEB23" s="39"/>
      <c r="AEC23" s="39"/>
      <c r="AED23" s="39"/>
      <c r="AEE23" s="39"/>
      <c r="AEF23" s="39"/>
      <c r="AEG23" s="39"/>
      <c r="AEH23" s="39"/>
      <c r="AEI23" s="39"/>
      <c r="AEJ23" s="39"/>
      <c r="AEK23" s="39"/>
      <c r="AEL23" s="39"/>
      <c r="AEM23" s="39"/>
      <c r="AEN23" s="39"/>
      <c r="AEO23" s="39"/>
      <c r="AEP23" s="39"/>
      <c r="AEQ23" s="39"/>
      <c r="AER23" s="39"/>
      <c r="AES23" s="39"/>
      <c r="AET23" s="39"/>
      <c r="AEU23" s="39"/>
      <c r="AEV23" s="39"/>
      <c r="AEW23" s="39"/>
      <c r="AEX23" s="39"/>
      <c r="AEY23" s="39"/>
      <c r="AEZ23" s="39"/>
      <c r="AFA23" s="39"/>
      <c r="AFB23" s="39"/>
      <c r="AFC23" s="39"/>
      <c r="AFD23" s="39"/>
      <c r="AFE23" s="39"/>
      <c r="AFF23" s="39"/>
      <c r="AFG23" s="39"/>
      <c r="AFH23" s="39"/>
      <c r="AFI23" s="39"/>
      <c r="AFJ23" s="39"/>
      <c r="AFK23" s="39"/>
      <c r="AFL23" s="39"/>
      <c r="AFM23" s="39"/>
      <c r="AFN23" s="39"/>
      <c r="AFO23" s="39"/>
      <c r="AFP23" s="39"/>
      <c r="AFQ23" s="39"/>
      <c r="AFR23" s="39"/>
      <c r="AFS23" s="39"/>
      <c r="AFT23" s="39"/>
      <c r="AFU23" s="39"/>
      <c r="AFV23" s="39"/>
      <c r="AFW23" s="39"/>
      <c r="AFX23" s="39"/>
    </row>
    <row r="24" spans="1:857" s="64" customFormat="1" ht="243" customHeight="1" thickTop="1" thickBot="1" x14ac:dyDescent="0.3">
      <c r="A24" s="157" t="s">
        <v>434</v>
      </c>
      <c r="B24" s="158" t="s">
        <v>529</v>
      </c>
      <c r="C24" s="148" t="s">
        <v>457</v>
      </c>
      <c r="D24" s="152" t="s">
        <v>34</v>
      </c>
      <c r="E24" s="434" t="s">
        <v>37</v>
      </c>
      <c r="F24" s="138" t="s">
        <v>312</v>
      </c>
      <c r="G24" s="139" t="s">
        <v>41</v>
      </c>
      <c r="H24" s="140" t="s">
        <v>575</v>
      </c>
      <c r="I24" s="443" t="s">
        <v>574</v>
      </c>
      <c r="J24" s="141">
        <v>79579</v>
      </c>
      <c r="K24" s="142" t="s">
        <v>425</v>
      </c>
      <c r="L24" s="143">
        <v>0.53</v>
      </c>
      <c r="M24" s="435">
        <f>L24*J24</f>
        <v>42176.87</v>
      </c>
      <c r="N24" s="384">
        <v>8466</v>
      </c>
      <c r="O24" s="144">
        <v>5299</v>
      </c>
      <c r="P24" s="144">
        <f t="shared" si="0"/>
        <v>-3167</v>
      </c>
      <c r="Q24" s="139" t="s">
        <v>43</v>
      </c>
      <c r="R24" s="436" t="s">
        <v>44</v>
      </c>
      <c r="S24" s="231">
        <f>8898302/J24</f>
        <v>111.81721308385379</v>
      </c>
      <c r="T24" s="437">
        <f>67123/J24</f>
        <v>0.84347629399716006</v>
      </c>
      <c r="U24" s="452" t="s">
        <v>448</v>
      </c>
      <c r="V24" s="145" t="s">
        <v>47</v>
      </c>
      <c r="W24" s="146" t="s">
        <v>412</v>
      </c>
      <c r="X24" s="396" t="s">
        <v>399</v>
      </c>
      <c r="Y24" s="65" t="s">
        <v>555</v>
      </c>
      <c r="Z24" s="201" t="s">
        <v>416</v>
      </c>
      <c r="AA24" s="66" t="s">
        <v>428</v>
      </c>
      <c r="AB24" s="207" t="s">
        <v>357</v>
      </c>
      <c r="AC24" s="196" t="s">
        <v>358</v>
      </c>
      <c r="AD24" s="196" t="s">
        <v>359</v>
      </c>
      <c r="AE24" s="215" t="s">
        <v>360</v>
      </c>
      <c r="AF24" s="207" t="s">
        <v>590</v>
      </c>
      <c r="AG24" s="190" t="s">
        <v>598</v>
      </c>
      <c r="AH24" s="609"/>
      <c r="AI24" s="438" t="s">
        <v>36</v>
      </c>
      <c r="AJ24" s="272" t="s">
        <v>37</v>
      </c>
      <c r="AK24" s="273" t="s">
        <v>38</v>
      </c>
      <c r="AL24" s="274" t="s">
        <v>39</v>
      </c>
      <c r="AM24" s="274" t="s">
        <v>40</v>
      </c>
      <c r="AN24" s="274" t="s">
        <v>41</v>
      </c>
      <c r="AO24" s="274" t="s">
        <v>42</v>
      </c>
      <c r="AP24" s="274" t="s">
        <v>43</v>
      </c>
      <c r="AQ24" s="274" t="s">
        <v>44</v>
      </c>
      <c r="AR24" s="300" t="s">
        <v>45</v>
      </c>
      <c r="AS24" s="438" t="s">
        <v>46</v>
      </c>
      <c r="AT24" s="274" t="s">
        <v>47</v>
      </c>
      <c r="AU24" s="274" t="s">
        <v>48</v>
      </c>
      <c r="AV24" s="274" t="s">
        <v>49</v>
      </c>
      <c r="AW24" s="438" t="s">
        <v>601</v>
      </c>
      <c r="AX24" s="237">
        <v>0.2</v>
      </c>
      <c r="AY24" s="68">
        <v>0.04</v>
      </c>
      <c r="AZ24" s="68">
        <v>0.1</v>
      </c>
      <c r="BA24" s="68">
        <v>0.64</v>
      </c>
      <c r="BB24" s="69">
        <v>0.02</v>
      </c>
      <c r="BC24" s="300" t="s">
        <v>50</v>
      </c>
      <c r="BD24" s="350" t="s">
        <v>428</v>
      </c>
      <c r="BE24" s="190" t="s">
        <v>357</v>
      </c>
      <c r="BF24" s="196" t="s">
        <v>358</v>
      </c>
      <c r="BG24" s="196" t="s">
        <v>359</v>
      </c>
      <c r="BH24" s="67" t="s">
        <v>360</v>
      </c>
      <c r="BI24" s="301" t="s">
        <v>51</v>
      </c>
      <c r="BJ24" s="269" t="s">
        <v>468</v>
      </c>
      <c r="BK24" s="270" t="s">
        <v>428</v>
      </c>
      <c r="BL24" s="271" t="s">
        <v>620</v>
      </c>
      <c r="BM24" s="269" t="s">
        <v>428</v>
      </c>
      <c r="BN24" s="270" t="s">
        <v>621</v>
      </c>
      <c r="BO24" s="241"/>
      <c r="BP24" s="242"/>
      <c r="BQ24" s="242"/>
      <c r="BR24" s="242"/>
      <c r="BS24" s="242"/>
      <c r="BT24" s="242"/>
      <c r="BU24" s="242"/>
      <c r="BV24" s="242"/>
      <c r="BW24" s="242"/>
      <c r="BX24" s="242"/>
      <c r="BY24" s="242"/>
      <c r="BZ24" s="242"/>
      <c r="CA24" s="242"/>
      <c r="CB24" s="242"/>
      <c r="CC24" s="242"/>
      <c r="CD24" s="242"/>
      <c r="CE24" s="242"/>
      <c r="CF24" s="242"/>
      <c r="CG24" s="242"/>
      <c r="CH24" s="242"/>
      <c r="CI24" s="242"/>
      <c r="CJ24" s="242"/>
      <c r="CK24" s="242"/>
      <c r="CL24" s="242"/>
      <c r="CM24" s="242"/>
      <c r="CN24" s="242"/>
      <c r="CO24" s="242"/>
      <c r="CP24" s="242"/>
      <c r="CQ24" s="242"/>
      <c r="CR24" s="242"/>
      <c r="CS24" s="242"/>
      <c r="CT24" s="242"/>
      <c r="CU24" s="242"/>
      <c r="CV24" s="242"/>
      <c r="CW24" s="242"/>
      <c r="CX24" s="242"/>
      <c r="CY24" s="242"/>
      <c r="CZ24" s="242"/>
      <c r="DA24" s="242"/>
      <c r="DB24" s="242"/>
      <c r="DC24" s="242"/>
      <c r="DD24" s="242"/>
      <c r="DE24" s="242"/>
      <c r="DF24" s="242"/>
      <c r="DG24" s="242"/>
      <c r="DH24" s="242"/>
      <c r="DI24" s="242"/>
      <c r="DJ24" s="242"/>
      <c r="DK24" s="242"/>
      <c r="DL24" s="242"/>
      <c r="DM24" s="242"/>
      <c r="DN24" s="242"/>
      <c r="DO24" s="242"/>
      <c r="DP24" s="242"/>
      <c r="DQ24" s="242"/>
      <c r="DR24" s="242"/>
      <c r="DS24" s="242"/>
      <c r="DT24" s="242"/>
      <c r="DU24" s="242"/>
      <c r="DV24" s="242"/>
      <c r="DW24" s="242"/>
      <c r="DX24" s="242"/>
      <c r="DY24" s="242"/>
      <c r="DZ24" s="242"/>
      <c r="EA24" s="242"/>
      <c r="EB24" s="242"/>
      <c r="EC24" s="242"/>
      <c r="ED24" s="242"/>
      <c r="EE24" s="242"/>
      <c r="EF24" s="242"/>
      <c r="EG24" s="242"/>
      <c r="EH24" s="242"/>
      <c r="EI24" s="242"/>
      <c r="EJ24" s="242"/>
      <c r="EK24" s="242"/>
      <c r="EL24" s="242"/>
      <c r="EM24" s="242"/>
      <c r="EN24" s="242"/>
      <c r="EO24" s="242"/>
      <c r="EP24" s="242"/>
      <c r="EQ24" s="242"/>
      <c r="ER24" s="242"/>
      <c r="ES24" s="242"/>
      <c r="ET24" s="242"/>
      <c r="EU24" s="242"/>
      <c r="EV24" s="242"/>
      <c r="EW24" s="242"/>
      <c r="EX24" s="242"/>
      <c r="EY24" s="242"/>
      <c r="EZ24" s="242"/>
      <c r="FA24" s="242"/>
      <c r="FB24" s="242"/>
      <c r="FC24" s="242"/>
      <c r="FD24" s="242"/>
      <c r="FE24" s="242"/>
      <c r="FF24" s="242"/>
      <c r="FG24" s="242"/>
      <c r="FH24" s="242"/>
      <c r="FI24" s="242"/>
      <c r="FJ24" s="242"/>
      <c r="FK24" s="242"/>
      <c r="FL24" s="242"/>
      <c r="FM24" s="242"/>
      <c r="FN24" s="242"/>
      <c r="FO24" s="242"/>
      <c r="FP24" s="242"/>
      <c r="FQ24" s="242"/>
      <c r="FR24" s="242"/>
      <c r="FS24" s="242"/>
      <c r="FT24" s="242"/>
      <c r="FU24" s="242"/>
      <c r="FV24" s="242"/>
      <c r="FW24" s="242"/>
      <c r="FX24" s="242"/>
      <c r="FY24" s="242"/>
      <c r="FZ24" s="242"/>
      <c r="GA24" s="242"/>
      <c r="GB24" s="242"/>
      <c r="GC24" s="242"/>
      <c r="GD24" s="242"/>
      <c r="GE24" s="242"/>
      <c r="GF24" s="242"/>
      <c r="GG24" s="242"/>
      <c r="GH24" s="242"/>
      <c r="GI24" s="242"/>
      <c r="GJ24" s="242"/>
      <c r="GK24" s="242"/>
      <c r="GL24" s="242"/>
      <c r="GM24" s="242"/>
      <c r="GN24" s="242"/>
      <c r="GO24" s="242"/>
      <c r="GP24" s="242"/>
      <c r="GQ24" s="242"/>
      <c r="GR24" s="242"/>
      <c r="GS24" s="242"/>
      <c r="GT24" s="242"/>
      <c r="GU24" s="242"/>
      <c r="GV24" s="242"/>
      <c r="GW24" s="242"/>
      <c r="GX24" s="242"/>
      <c r="GY24" s="242"/>
      <c r="GZ24" s="242"/>
      <c r="HA24" s="242"/>
      <c r="HB24" s="242"/>
      <c r="HC24" s="242"/>
      <c r="HD24" s="242"/>
      <c r="HE24" s="242"/>
      <c r="HF24" s="242"/>
      <c r="HG24" s="242"/>
      <c r="HH24" s="242"/>
      <c r="HI24" s="242"/>
      <c r="HJ24" s="242"/>
      <c r="HK24" s="242"/>
      <c r="HL24" s="242"/>
      <c r="HM24" s="242"/>
      <c r="HN24" s="242"/>
      <c r="HO24" s="242"/>
      <c r="HP24" s="242"/>
      <c r="HQ24" s="242"/>
      <c r="HR24" s="242"/>
      <c r="HS24" s="242"/>
      <c r="HT24" s="242"/>
      <c r="HU24" s="242"/>
      <c r="HV24" s="242"/>
      <c r="HW24" s="242"/>
      <c r="HX24" s="242"/>
      <c r="HY24" s="242"/>
      <c r="HZ24" s="242"/>
      <c r="IA24" s="242"/>
      <c r="IB24" s="242"/>
      <c r="IC24" s="242"/>
      <c r="ID24" s="242"/>
      <c r="IE24" s="242"/>
      <c r="IF24" s="242"/>
      <c r="IG24" s="242"/>
      <c r="IH24" s="242"/>
      <c r="II24" s="242"/>
      <c r="IJ24" s="242"/>
      <c r="IK24" s="242"/>
      <c r="IL24" s="242"/>
      <c r="IM24" s="242"/>
      <c r="IN24" s="242"/>
      <c r="IO24" s="242"/>
      <c r="IP24" s="242"/>
      <c r="IQ24" s="242"/>
      <c r="IR24" s="242"/>
      <c r="IS24" s="242"/>
      <c r="IT24" s="242"/>
      <c r="IU24" s="242"/>
      <c r="IV24" s="242"/>
      <c r="IW24" s="242"/>
      <c r="IX24" s="242"/>
      <c r="IY24" s="242"/>
      <c r="IZ24" s="242"/>
      <c r="JA24" s="242"/>
      <c r="JB24" s="242"/>
      <c r="JC24" s="242"/>
      <c r="JD24" s="242"/>
      <c r="JE24" s="242"/>
      <c r="JF24" s="242"/>
      <c r="JG24" s="242"/>
      <c r="JH24" s="242"/>
      <c r="JI24" s="242"/>
      <c r="JJ24" s="242"/>
      <c r="JK24" s="242"/>
      <c r="JL24" s="242"/>
      <c r="JM24" s="242"/>
      <c r="JN24" s="242"/>
      <c r="JO24" s="242"/>
      <c r="JP24" s="242"/>
      <c r="JQ24" s="242"/>
      <c r="JR24" s="242"/>
      <c r="JS24" s="242"/>
      <c r="JT24" s="242"/>
      <c r="JU24" s="242"/>
      <c r="JV24" s="242"/>
      <c r="JW24" s="242"/>
      <c r="JX24" s="242"/>
      <c r="JY24" s="242"/>
      <c r="JZ24" s="242"/>
      <c r="KA24" s="242"/>
      <c r="KB24" s="242"/>
      <c r="KC24" s="242"/>
      <c r="KD24" s="242"/>
      <c r="KE24" s="242"/>
      <c r="KF24" s="242"/>
      <c r="KG24" s="242"/>
      <c r="KH24" s="242"/>
      <c r="KI24" s="242"/>
      <c r="KJ24" s="242"/>
      <c r="KK24" s="242"/>
      <c r="KL24" s="242"/>
      <c r="KM24" s="242"/>
      <c r="KN24" s="242"/>
      <c r="KO24" s="242"/>
      <c r="KP24" s="242"/>
      <c r="KQ24" s="242"/>
      <c r="KR24" s="242"/>
      <c r="KS24" s="242"/>
      <c r="KT24" s="242"/>
      <c r="KU24" s="242"/>
      <c r="KV24" s="242"/>
      <c r="KW24" s="242"/>
      <c r="KX24" s="242"/>
      <c r="KY24" s="242"/>
      <c r="KZ24" s="242"/>
      <c r="LA24" s="242"/>
      <c r="LB24" s="242"/>
      <c r="LC24" s="242"/>
      <c r="LD24" s="242"/>
      <c r="LE24" s="242"/>
      <c r="LF24" s="242"/>
      <c r="LG24" s="242"/>
      <c r="LH24" s="242"/>
      <c r="LI24" s="242"/>
      <c r="LJ24" s="242"/>
      <c r="LK24" s="242"/>
      <c r="LL24" s="242"/>
      <c r="LM24" s="242"/>
      <c r="LN24" s="242"/>
      <c r="LO24" s="242"/>
      <c r="LP24" s="242"/>
      <c r="LQ24" s="242"/>
      <c r="LR24" s="242"/>
      <c r="LS24" s="242"/>
      <c r="LT24" s="242"/>
      <c r="LU24" s="242"/>
      <c r="LV24" s="242"/>
      <c r="LW24" s="242"/>
      <c r="LX24" s="242"/>
      <c r="LY24" s="242"/>
      <c r="LZ24" s="242"/>
      <c r="MA24" s="242"/>
      <c r="MB24" s="242"/>
      <c r="MC24" s="242"/>
      <c r="MD24" s="242"/>
      <c r="ME24" s="242"/>
      <c r="MF24" s="242"/>
      <c r="MG24" s="242"/>
      <c r="MH24" s="242"/>
      <c r="MI24" s="242"/>
      <c r="MJ24" s="242"/>
      <c r="MK24" s="242"/>
      <c r="ML24" s="242"/>
      <c r="MM24" s="242"/>
      <c r="MN24" s="242"/>
      <c r="MO24" s="242"/>
      <c r="MP24" s="242"/>
      <c r="MQ24" s="242"/>
      <c r="MR24" s="242"/>
      <c r="MS24" s="242"/>
      <c r="MT24" s="242"/>
      <c r="MU24" s="242"/>
      <c r="MV24" s="242"/>
      <c r="MW24" s="242"/>
      <c r="MX24" s="242"/>
      <c r="MY24" s="242"/>
      <c r="MZ24" s="242"/>
      <c r="NA24" s="242"/>
      <c r="NB24" s="242"/>
      <c r="NC24" s="242"/>
      <c r="ND24" s="242"/>
      <c r="NE24" s="242"/>
      <c r="NF24" s="242"/>
      <c r="NG24" s="242"/>
      <c r="NH24" s="242"/>
      <c r="NI24" s="242"/>
      <c r="NJ24" s="242"/>
      <c r="NK24" s="242"/>
      <c r="NL24" s="242"/>
      <c r="NM24" s="242"/>
      <c r="NN24" s="242"/>
      <c r="NO24" s="242"/>
      <c r="NP24" s="242"/>
      <c r="NQ24" s="242"/>
      <c r="NR24" s="242"/>
      <c r="NS24" s="242"/>
      <c r="NT24" s="242"/>
      <c r="NU24" s="242"/>
      <c r="NV24" s="242"/>
      <c r="NW24" s="242"/>
      <c r="NX24" s="242"/>
      <c r="NY24" s="242"/>
      <c r="NZ24" s="242"/>
      <c r="OA24" s="242"/>
      <c r="OB24" s="242"/>
      <c r="OC24" s="242"/>
      <c r="OD24" s="242"/>
      <c r="OE24" s="242"/>
      <c r="OF24" s="242"/>
      <c r="OG24" s="242"/>
      <c r="OH24" s="242"/>
      <c r="OI24" s="242"/>
      <c r="OJ24" s="242"/>
      <c r="OK24" s="242"/>
      <c r="OL24" s="242"/>
      <c r="OM24" s="242"/>
      <c r="ON24" s="242"/>
      <c r="OO24" s="242"/>
      <c r="OP24" s="242"/>
      <c r="OQ24" s="242"/>
      <c r="OR24" s="242"/>
      <c r="OS24" s="242"/>
      <c r="OT24" s="242"/>
      <c r="OU24" s="242"/>
      <c r="OV24" s="242"/>
      <c r="OW24" s="242"/>
      <c r="OX24" s="242"/>
      <c r="OY24" s="242"/>
      <c r="OZ24" s="242"/>
      <c r="PA24" s="242"/>
      <c r="PB24" s="242"/>
      <c r="PC24" s="242"/>
      <c r="PD24" s="242"/>
      <c r="PE24" s="242"/>
      <c r="PF24" s="242"/>
      <c r="PG24" s="242"/>
      <c r="PH24" s="242"/>
      <c r="PI24" s="242"/>
      <c r="PJ24" s="242"/>
      <c r="PK24" s="242"/>
      <c r="PL24" s="242"/>
      <c r="PM24" s="242"/>
      <c r="PN24" s="242"/>
      <c r="PO24" s="242"/>
      <c r="PP24" s="242"/>
      <c r="PQ24" s="242"/>
      <c r="PR24" s="242"/>
      <c r="PS24" s="242"/>
      <c r="PT24" s="242"/>
      <c r="PU24" s="242"/>
      <c r="PV24" s="242"/>
      <c r="PW24" s="242"/>
      <c r="PX24" s="242"/>
      <c r="PY24" s="242"/>
      <c r="PZ24" s="242"/>
      <c r="QA24" s="242"/>
      <c r="QB24" s="242"/>
      <c r="QC24" s="242"/>
      <c r="QD24" s="242"/>
      <c r="QE24" s="242"/>
      <c r="QF24" s="242"/>
      <c r="QG24" s="242"/>
      <c r="QH24" s="242"/>
      <c r="QI24" s="242"/>
      <c r="QJ24" s="242"/>
      <c r="QK24" s="242"/>
      <c r="QL24" s="242"/>
      <c r="QM24" s="242"/>
      <c r="QN24" s="242"/>
      <c r="QO24" s="242"/>
      <c r="QP24" s="242"/>
      <c r="QQ24" s="242"/>
      <c r="QR24" s="242"/>
      <c r="QS24" s="242"/>
      <c r="QT24" s="242"/>
      <c r="QU24" s="242"/>
      <c r="QV24" s="242"/>
      <c r="QW24" s="242"/>
      <c r="QX24" s="242"/>
      <c r="QY24" s="242"/>
      <c r="QZ24" s="242"/>
      <c r="RA24" s="242"/>
      <c r="RB24" s="242"/>
      <c r="RC24" s="242"/>
      <c r="RD24" s="242"/>
      <c r="RE24" s="242"/>
      <c r="RF24" s="242"/>
      <c r="RG24" s="242"/>
      <c r="RH24" s="242"/>
      <c r="RI24" s="242"/>
      <c r="RJ24" s="242"/>
      <c r="RK24" s="242"/>
      <c r="RL24" s="242"/>
      <c r="RM24" s="242"/>
      <c r="RN24" s="242"/>
      <c r="RO24" s="242"/>
      <c r="RP24" s="242"/>
      <c r="RQ24" s="242"/>
      <c r="RR24" s="242"/>
      <c r="RS24" s="242"/>
      <c r="RT24" s="242"/>
      <c r="RU24" s="242"/>
      <c r="RV24" s="242"/>
      <c r="RW24" s="242"/>
      <c r="RX24" s="242"/>
      <c r="RY24" s="242"/>
      <c r="RZ24" s="242"/>
      <c r="SA24" s="242"/>
      <c r="SB24" s="242"/>
      <c r="SC24" s="242"/>
      <c r="SD24" s="242"/>
      <c r="SE24" s="242"/>
      <c r="SF24" s="242"/>
      <c r="SG24" s="242"/>
      <c r="SH24" s="242"/>
      <c r="SI24" s="242"/>
      <c r="SJ24" s="242"/>
      <c r="SK24" s="242"/>
      <c r="SL24" s="242"/>
      <c r="SM24" s="242"/>
      <c r="SN24" s="242"/>
      <c r="SO24" s="242"/>
      <c r="SP24" s="242"/>
      <c r="SQ24" s="242"/>
      <c r="SR24" s="242"/>
      <c r="SS24" s="242"/>
      <c r="ST24" s="242"/>
      <c r="SU24" s="242"/>
      <c r="SV24" s="242"/>
      <c r="SW24" s="242"/>
      <c r="SX24" s="242"/>
      <c r="SY24" s="242"/>
      <c r="SZ24" s="242"/>
      <c r="TA24" s="242"/>
      <c r="TB24" s="242"/>
      <c r="TC24" s="242"/>
      <c r="TD24" s="242"/>
      <c r="TE24" s="242"/>
      <c r="TF24" s="242"/>
      <c r="TG24" s="242"/>
      <c r="TH24" s="242"/>
      <c r="TI24" s="242"/>
      <c r="TJ24" s="242"/>
      <c r="TK24" s="242"/>
      <c r="TL24" s="242"/>
      <c r="TM24" s="242"/>
      <c r="TN24" s="242"/>
      <c r="TO24" s="242"/>
      <c r="TP24" s="242"/>
      <c r="TQ24" s="242"/>
      <c r="TR24" s="242"/>
      <c r="TS24" s="242"/>
      <c r="TT24" s="242"/>
      <c r="TU24" s="242"/>
      <c r="TV24" s="242"/>
      <c r="TW24" s="242"/>
      <c r="TX24" s="242"/>
      <c r="TY24" s="242"/>
      <c r="TZ24" s="242"/>
      <c r="UA24" s="242"/>
      <c r="UB24" s="242"/>
      <c r="UC24" s="242"/>
      <c r="UD24" s="242"/>
      <c r="UE24" s="242"/>
      <c r="UF24" s="242"/>
      <c r="UG24" s="242"/>
      <c r="UH24" s="242"/>
      <c r="UI24" s="242"/>
      <c r="UJ24" s="242"/>
      <c r="UK24" s="242"/>
      <c r="UL24" s="242"/>
      <c r="UM24" s="242"/>
      <c r="UN24" s="242"/>
      <c r="UO24" s="242"/>
      <c r="UP24" s="242"/>
      <c r="UQ24" s="242"/>
      <c r="UR24" s="242"/>
      <c r="US24" s="242"/>
      <c r="UT24" s="242"/>
      <c r="UU24" s="242"/>
      <c r="UV24" s="242"/>
      <c r="UW24" s="242"/>
      <c r="UX24" s="242"/>
      <c r="UY24" s="242"/>
      <c r="UZ24" s="242"/>
      <c r="VA24" s="242"/>
      <c r="VB24" s="242"/>
      <c r="VC24" s="242"/>
      <c r="VD24" s="242"/>
      <c r="VE24" s="242"/>
      <c r="VF24" s="242"/>
      <c r="VG24" s="242"/>
      <c r="VH24" s="242"/>
      <c r="VI24" s="242"/>
      <c r="VJ24" s="242"/>
      <c r="VK24" s="242"/>
      <c r="VL24" s="242"/>
      <c r="VM24" s="242"/>
      <c r="VN24" s="242"/>
      <c r="VO24" s="242"/>
      <c r="VP24" s="242"/>
      <c r="VQ24" s="242"/>
      <c r="VR24" s="242"/>
      <c r="VS24" s="242"/>
      <c r="VT24" s="242"/>
      <c r="VU24" s="242"/>
      <c r="VV24" s="242"/>
      <c r="VW24" s="242"/>
      <c r="VX24" s="242"/>
      <c r="VY24" s="242"/>
      <c r="VZ24" s="242"/>
      <c r="WA24" s="242"/>
      <c r="WB24" s="242"/>
      <c r="WC24" s="242"/>
      <c r="WD24" s="242"/>
      <c r="WE24" s="242"/>
      <c r="WF24" s="242"/>
      <c r="WG24" s="242"/>
      <c r="WH24" s="242"/>
      <c r="WI24" s="242"/>
      <c r="WJ24" s="242"/>
      <c r="WK24" s="242"/>
      <c r="WL24" s="242"/>
      <c r="WM24" s="242"/>
      <c r="WN24" s="242"/>
      <c r="WO24" s="242"/>
      <c r="WP24" s="242"/>
      <c r="WQ24" s="242"/>
      <c r="WR24" s="242"/>
      <c r="WS24" s="242"/>
      <c r="WT24" s="242"/>
      <c r="WU24" s="242"/>
      <c r="WV24" s="242"/>
      <c r="WW24" s="242"/>
      <c r="WX24" s="242"/>
      <c r="WY24" s="242"/>
      <c r="WZ24" s="242"/>
      <c r="XA24" s="242"/>
      <c r="XB24" s="242"/>
      <c r="XC24" s="242"/>
      <c r="XD24" s="242"/>
      <c r="XE24" s="242"/>
      <c r="XF24" s="242"/>
      <c r="XG24" s="242"/>
      <c r="XH24" s="242"/>
      <c r="XI24" s="242"/>
      <c r="XJ24" s="242"/>
      <c r="XK24" s="242"/>
      <c r="XL24" s="242"/>
      <c r="XM24" s="242"/>
      <c r="XN24" s="242"/>
      <c r="XO24" s="242"/>
      <c r="XP24" s="242"/>
      <c r="XQ24" s="242"/>
      <c r="XR24" s="242"/>
      <c r="XS24" s="242"/>
      <c r="XT24" s="242"/>
      <c r="XU24" s="242"/>
      <c r="XV24" s="242"/>
      <c r="XW24" s="242"/>
      <c r="XX24" s="242"/>
      <c r="XY24" s="242"/>
      <c r="XZ24" s="242"/>
      <c r="YA24" s="242"/>
      <c r="YB24" s="242"/>
      <c r="YC24" s="242"/>
      <c r="YD24" s="242"/>
      <c r="YE24" s="242"/>
      <c r="YF24" s="242"/>
      <c r="YG24" s="242"/>
      <c r="YH24" s="242"/>
      <c r="YI24" s="242"/>
      <c r="YJ24" s="242"/>
      <c r="YK24" s="242"/>
      <c r="YL24" s="242"/>
      <c r="YM24" s="242"/>
      <c r="YN24" s="242"/>
      <c r="YO24" s="242"/>
      <c r="YP24" s="242"/>
      <c r="YQ24" s="242"/>
      <c r="YR24" s="242"/>
      <c r="YS24" s="242"/>
      <c r="YT24" s="242"/>
      <c r="YU24" s="242"/>
      <c r="YV24" s="242"/>
      <c r="YW24" s="242"/>
      <c r="YX24" s="242"/>
      <c r="YY24" s="242"/>
      <c r="YZ24" s="242"/>
      <c r="ZA24" s="242"/>
      <c r="ZB24" s="242"/>
      <c r="ZC24" s="242"/>
      <c r="ZD24" s="242"/>
      <c r="ZE24" s="242"/>
      <c r="ZF24" s="242"/>
      <c r="ZG24" s="242"/>
      <c r="ZH24" s="242"/>
      <c r="ZI24" s="242"/>
      <c r="ZJ24" s="242"/>
      <c r="ZK24" s="242"/>
      <c r="ZL24" s="242"/>
      <c r="ZM24" s="242"/>
      <c r="ZN24" s="242"/>
      <c r="ZO24" s="242"/>
      <c r="ZP24" s="242"/>
      <c r="ZQ24" s="242"/>
      <c r="ZR24" s="242"/>
      <c r="ZS24" s="242"/>
      <c r="ZT24" s="242"/>
      <c r="ZU24" s="242"/>
      <c r="ZV24" s="242"/>
      <c r="ZW24" s="242"/>
      <c r="ZX24" s="242"/>
      <c r="ZY24" s="242"/>
      <c r="ZZ24" s="242"/>
      <c r="AAA24" s="242"/>
      <c r="AAB24" s="242"/>
      <c r="AAC24" s="242"/>
      <c r="AAD24" s="242"/>
      <c r="AAE24" s="242"/>
      <c r="AAF24" s="242"/>
      <c r="AAG24" s="242"/>
      <c r="AAH24" s="242"/>
      <c r="AAI24" s="242"/>
      <c r="AAJ24" s="242"/>
      <c r="AAK24" s="242"/>
      <c r="AAL24" s="242"/>
      <c r="AAM24" s="242"/>
      <c r="AAN24" s="242"/>
      <c r="AAO24" s="242"/>
      <c r="AAP24" s="242"/>
      <c r="AAQ24" s="242"/>
      <c r="AAR24" s="242"/>
      <c r="AAS24" s="242"/>
      <c r="AAT24" s="242"/>
      <c r="AAU24" s="242"/>
      <c r="AAV24" s="242"/>
      <c r="AAW24" s="242"/>
      <c r="AAX24" s="242"/>
      <c r="AAY24" s="242"/>
      <c r="AAZ24" s="242"/>
      <c r="ABA24" s="242"/>
      <c r="ABB24" s="242"/>
      <c r="ABC24" s="242"/>
      <c r="ABD24" s="242"/>
      <c r="ABE24" s="242"/>
      <c r="ABF24" s="242"/>
      <c r="ABG24" s="242"/>
      <c r="ABH24" s="242"/>
      <c r="ABI24" s="242"/>
      <c r="ABJ24" s="242"/>
      <c r="ABK24" s="242"/>
      <c r="ABL24" s="242"/>
      <c r="ABM24" s="242"/>
      <c r="ABN24" s="242"/>
      <c r="ABO24" s="242"/>
      <c r="ABP24" s="242"/>
      <c r="ABQ24" s="242"/>
      <c r="ABR24" s="242"/>
      <c r="ABS24" s="242"/>
      <c r="ABT24" s="242"/>
      <c r="ABU24" s="242"/>
      <c r="ABV24" s="242"/>
      <c r="ABW24" s="242"/>
      <c r="ABX24" s="242"/>
      <c r="ABY24" s="242"/>
      <c r="ABZ24" s="242"/>
      <c r="ACA24" s="242"/>
      <c r="ACB24" s="242"/>
      <c r="ACC24" s="242"/>
      <c r="ACD24" s="242"/>
      <c r="ACE24" s="242"/>
      <c r="ACF24" s="242"/>
      <c r="ACG24" s="242"/>
      <c r="ACH24" s="242"/>
      <c r="ACI24" s="242"/>
      <c r="ACJ24" s="242"/>
      <c r="ACK24" s="242"/>
      <c r="ACL24" s="242"/>
      <c r="ACM24" s="242"/>
      <c r="ACN24" s="242"/>
      <c r="ACO24" s="242"/>
      <c r="ACP24" s="242"/>
      <c r="ACQ24" s="242"/>
      <c r="ACR24" s="242"/>
      <c r="ACS24" s="242"/>
      <c r="ACT24" s="242"/>
      <c r="ACU24" s="242"/>
      <c r="ACV24" s="242"/>
      <c r="ACW24" s="242"/>
      <c r="ACX24" s="242"/>
      <c r="ACY24" s="242"/>
      <c r="ACZ24" s="242"/>
      <c r="ADA24" s="242"/>
      <c r="ADB24" s="242"/>
      <c r="ADC24" s="242"/>
      <c r="ADD24" s="242"/>
      <c r="ADE24" s="242"/>
      <c r="ADF24" s="242"/>
      <c r="ADG24" s="242"/>
      <c r="ADH24" s="242"/>
      <c r="ADI24" s="242"/>
      <c r="ADJ24" s="242"/>
      <c r="ADK24" s="242"/>
      <c r="ADL24" s="242"/>
      <c r="ADM24" s="242"/>
      <c r="ADN24" s="242"/>
      <c r="ADO24" s="242"/>
      <c r="ADP24" s="242"/>
      <c r="ADQ24" s="242"/>
      <c r="ADR24" s="242"/>
      <c r="ADS24" s="242"/>
      <c r="ADT24" s="242"/>
      <c r="ADU24" s="242"/>
      <c r="ADV24" s="242"/>
      <c r="ADW24" s="242"/>
      <c r="ADX24" s="242"/>
      <c r="ADY24" s="242"/>
      <c r="ADZ24" s="242"/>
      <c r="AEA24" s="242"/>
      <c r="AEB24" s="242"/>
      <c r="AEC24" s="242"/>
      <c r="AED24" s="242"/>
      <c r="AEE24" s="242"/>
      <c r="AEF24" s="242"/>
      <c r="AEG24" s="242"/>
      <c r="AEH24" s="242"/>
      <c r="AEI24" s="242"/>
      <c r="AEJ24" s="242"/>
      <c r="AEK24" s="242"/>
      <c r="AEL24" s="242"/>
      <c r="AEM24" s="242"/>
      <c r="AEN24" s="242"/>
      <c r="AEO24" s="242"/>
      <c r="AEP24" s="242"/>
      <c r="AEQ24" s="242"/>
      <c r="AER24" s="242"/>
      <c r="AES24" s="242"/>
      <c r="AET24" s="242"/>
      <c r="AEU24" s="242"/>
      <c r="AEV24" s="242"/>
      <c r="AEW24" s="242"/>
      <c r="AEX24" s="242"/>
      <c r="AEY24" s="242"/>
      <c r="AEZ24" s="242"/>
      <c r="AFA24" s="242"/>
      <c r="AFB24" s="242"/>
      <c r="AFC24" s="242"/>
      <c r="AFD24" s="242"/>
      <c r="AFE24" s="242"/>
      <c r="AFF24" s="242"/>
      <c r="AFG24" s="242"/>
      <c r="AFH24" s="242"/>
      <c r="AFI24" s="242"/>
      <c r="AFJ24" s="242"/>
      <c r="AFK24" s="242"/>
      <c r="AFL24" s="242"/>
      <c r="AFM24" s="242"/>
      <c r="AFN24" s="242"/>
      <c r="AFO24" s="242"/>
      <c r="AFP24" s="242"/>
      <c r="AFQ24" s="242"/>
      <c r="AFR24" s="242"/>
      <c r="AFS24" s="242"/>
      <c r="AFT24" s="242"/>
      <c r="AFU24" s="242"/>
      <c r="AFV24" s="242"/>
      <c r="AFW24" s="242"/>
      <c r="AFX24" s="242"/>
    </row>
    <row r="25" spans="1:857" s="162" customFormat="1" ht="286.5" customHeight="1" thickTop="1" thickBot="1" x14ac:dyDescent="0.3">
      <c r="A25" s="160" t="s">
        <v>458</v>
      </c>
      <c r="B25" s="459" t="s">
        <v>602</v>
      </c>
      <c r="C25" s="459" t="s">
        <v>461</v>
      </c>
      <c r="D25" s="459" t="s">
        <v>462</v>
      </c>
      <c r="E25" s="640" t="s">
        <v>603</v>
      </c>
      <c r="F25" s="641"/>
      <c r="G25" s="641"/>
      <c r="H25" s="641"/>
      <c r="I25" s="640" t="s">
        <v>604</v>
      </c>
      <c r="J25" s="641"/>
      <c r="K25" s="642"/>
      <c r="L25" s="637" t="s">
        <v>605</v>
      </c>
      <c r="M25" s="590"/>
      <c r="N25" s="643" t="s">
        <v>607</v>
      </c>
      <c r="O25" s="590"/>
      <c r="P25" s="591"/>
      <c r="Q25" s="460" t="s">
        <v>546</v>
      </c>
      <c r="R25" s="464" t="s">
        <v>547</v>
      </c>
      <c r="S25" s="644" t="s">
        <v>608</v>
      </c>
      <c r="T25" s="639"/>
      <c r="U25" s="637" t="s">
        <v>609</v>
      </c>
      <c r="V25" s="638"/>
      <c r="W25" s="638"/>
      <c r="X25" s="638"/>
      <c r="Y25" s="639"/>
      <c r="Z25" s="461" t="s">
        <v>587</v>
      </c>
      <c r="AA25" s="462" t="s">
        <v>589</v>
      </c>
      <c r="AB25" s="589" t="s">
        <v>599</v>
      </c>
      <c r="AC25" s="590"/>
      <c r="AD25" s="590"/>
      <c r="AE25" s="591"/>
      <c r="AF25" s="592" t="s">
        <v>610</v>
      </c>
      <c r="AG25" s="593"/>
      <c r="AH25" s="465" t="s">
        <v>548</v>
      </c>
      <c r="AI25" s="610" t="s">
        <v>530</v>
      </c>
      <c r="AJ25" s="594"/>
      <c r="AK25" s="594"/>
      <c r="AL25" s="594"/>
      <c r="AM25" s="594"/>
      <c r="AN25" s="594"/>
      <c r="AO25" s="594"/>
      <c r="AP25" s="594"/>
      <c r="AQ25" s="594"/>
      <c r="AR25" s="594"/>
      <c r="AS25" s="610" t="s">
        <v>531</v>
      </c>
      <c r="AT25" s="594"/>
      <c r="AU25" s="594"/>
      <c r="AV25" s="594"/>
      <c r="AW25" s="594"/>
      <c r="AX25" s="594"/>
      <c r="AY25" s="594"/>
      <c r="AZ25" s="594"/>
      <c r="BA25" s="594"/>
      <c r="BB25" s="594"/>
      <c r="BC25" s="610" t="s">
        <v>534</v>
      </c>
      <c r="BD25" s="626"/>
      <c r="BE25" s="594" t="s">
        <v>540</v>
      </c>
      <c r="BF25" s="594"/>
      <c r="BG25" s="594"/>
      <c r="BH25" s="594"/>
      <c r="BI25" s="610" t="s">
        <v>538</v>
      </c>
      <c r="BJ25" s="610"/>
      <c r="BK25" s="610"/>
      <c r="BL25" s="610" t="s">
        <v>541</v>
      </c>
      <c r="BM25" s="610"/>
      <c r="BN25" s="610"/>
      <c r="BO25" s="243"/>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4"/>
      <c r="CO25" s="244"/>
      <c r="CP25" s="244"/>
      <c r="CQ25" s="244"/>
      <c r="CR25" s="244"/>
      <c r="CS25" s="244"/>
      <c r="CT25" s="244"/>
      <c r="CU25" s="244"/>
      <c r="CV25" s="244"/>
      <c r="CW25" s="244"/>
      <c r="CX25" s="244"/>
      <c r="CY25" s="244"/>
      <c r="CZ25" s="244"/>
      <c r="DA25" s="244"/>
      <c r="DB25" s="244"/>
      <c r="DC25" s="244"/>
      <c r="DD25" s="244"/>
      <c r="DE25" s="244"/>
      <c r="DF25" s="244"/>
      <c r="DG25" s="244"/>
      <c r="DH25" s="244"/>
      <c r="DI25" s="244"/>
      <c r="DJ25" s="244"/>
      <c r="DK25" s="244"/>
      <c r="DL25" s="244"/>
      <c r="DM25" s="244"/>
      <c r="DN25" s="244"/>
      <c r="DO25" s="244"/>
      <c r="DP25" s="244"/>
      <c r="DQ25" s="244"/>
      <c r="DR25" s="244"/>
      <c r="DS25" s="244"/>
      <c r="DT25" s="244"/>
      <c r="DU25" s="244"/>
      <c r="DV25" s="244"/>
      <c r="DW25" s="244"/>
      <c r="DX25" s="244"/>
      <c r="DY25" s="244"/>
      <c r="DZ25" s="244"/>
      <c r="EA25" s="244"/>
      <c r="EB25" s="244"/>
      <c r="EC25" s="244"/>
      <c r="ED25" s="244"/>
      <c r="EE25" s="244"/>
      <c r="EF25" s="244"/>
      <c r="EG25" s="244"/>
      <c r="EH25" s="244"/>
      <c r="EI25" s="244"/>
      <c r="EJ25" s="244"/>
      <c r="EK25" s="244"/>
      <c r="EL25" s="244"/>
      <c r="EM25" s="244"/>
      <c r="EN25" s="244"/>
      <c r="EO25" s="244"/>
      <c r="EP25" s="244"/>
      <c r="EQ25" s="244"/>
      <c r="ER25" s="244"/>
      <c r="ES25" s="244"/>
      <c r="ET25" s="244"/>
      <c r="EU25" s="244"/>
      <c r="EV25" s="244"/>
      <c r="EW25" s="244"/>
      <c r="EX25" s="244"/>
      <c r="EY25" s="244"/>
      <c r="EZ25" s="244"/>
      <c r="FA25" s="244"/>
      <c r="FB25" s="244"/>
      <c r="FC25" s="244"/>
      <c r="FD25" s="244"/>
      <c r="FE25" s="244"/>
      <c r="FF25" s="244"/>
      <c r="FG25" s="244"/>
      <c r="FH25" s="244"/>
      <c r="FI25" s="244"/>
      <c r="FJ25" s="244"/>
      <c r="FK25" s="244"/>
      <c r="FL25" s="244"/>
      <c r="FM25" s="244"/>
      <c r="FN25" s="244"/>
      <c r="FO25" s="244"/>
      <c r="FP25" s="244"/>
      <c r="FQ25" s="244"/>
      <c r="FR25" s="244"/>
      <c r="FS25" s="244"/>
      <c r="FT25" s="244"/>
      <c r="FU25" s="244"/>
      <c r="FV25" s="244"/>
      <c r="FW25" s="244"/>
      <c r="FX25" s="244"/>
      <c r="FY25" s="244"/>
      <c r="FZ25" s="244"/>
      <c r="GA25" s="244"/>
      <c r="GB25" s="244"/>
      <c r="GC25" s="244"/>
      <c r="GD25" s="244"/>
      <c r="GE25" s="244"/>
      <c r="GF25" s="244"/>
      <c r="GG25" s="244"/>
      <c r="GH25" s="244"/>
      <c r="GI25" s="244"/>
      <c r="GJ25" s="244"/>
      <c r="GK25" s="244"/>
      <c r="GL25" s="244"/>
      <c r="GM25" s="244"/>
      <c r="GN25" s="244"/>
      <c r="GO25" s="244"/>
      <c r="GP25" s="244"/>
      <c r="GQ25" s="244"/>
      <c r="GR25" s="244"/>
      <c r="GS25" s="244"/>
      <c r="GT25" s="244"/>
      <c r="GU25" s="244"/>
      <c r="GV25" s="244"/>
      <c r="GW25" s="244"/>
      <c r="GX25" s="244"/>
      <c r="GY25" s="244"/>
      <c r="GZ25" s="244"/>
      <c r="HA25" s="244"/>
      <c r="HB25" s="244"/>
      <c r="HC25" s="244"/>
      <c r="HD25" s="244"/>
      <c r="HE25" s="244"/>
      <c r="HF25" s="244"/>
      <c r="HG25" s="244"/>
      <c r="HH25" s="244"/>
      <c r="HI25" s="244"/>
      <c r="HJ25" s="244"/>
      <c r="HK25" s="244"/>
      <c r="HL25" s="244"/>
      <c r="HM25" s="244"/>
      <c r="HN25" s="244"/>
      <c r="HO25" s="244"/>
      <c r="HP25" s="244"/>
      <c r="HQ25" s="244"/>
      <c r="HR25" s="244"/>
      <c r="HS25" s="244"/>
      <c r="HT25" s="244"/>
      <c r="HU25" s="244"/>
      <c r="HV25" s="244"/>
      <c r="HW25" s="244"/>
      <c r="HX25" s="244"/>
      <c r="HY25" s="244"/>
      <c r="HZ25" s="244"/>
      <c r="IA25" s="244"/>
      <c r="IB25" s="244"/>
      <c r="IC25" s="244"/>
      <c r="ID25" s="244"/>
      <c r="IE25" s="244"/>
      <c r="IF25" s="244"/>
      <c r="IG25" s="244"/>
      <c r="IH25" s="244"/>
      <c r="II25" s="244"/>
      <c r="IJ25" s="244"/>
      <c r="IK25" s="244"/>
      <c r="IL25" s="244"/>
      <c r="IM25" s="244"/>
      <c r="IN25" s="244"/>
      <c r="IO25" s="244"/>
      <c r="IP25" s="244"/>
      <c r="IQ25" s="244"/>
      <c r="IR25" s="244"/>
      <c r="IS25" s="244"/>
      <c r="IT25" s="244"/>
      <c r="IU25" s="244"/>
      <c r="IV25" s="244"/>
      <c r="IW25" s="244"/>
      <c r="IX25" s="244"/>
      <c r="IY25" s="244"/>
      <c r="IZ25" s="244"/>
      <c r="JA25" s="244"/>
      <c r="JB25" s="244"/>
      <c r="JC25" s="244"/>
      <c r="JD25" s="244"/>
      <c r="JE25" s="244"/>
      <c r="JF25" s="244"/>
      <c r="JG25" s="244"/>
      <c r="JH25" s="244"/>
      <c r="JI25" s="244"/>
      <c r="JJ25" s="244"/>
      <c r="JK25" s="244"/>
      <c r="JL25" s="244"/>
      <c r="JM25" s="244"/>
      <c r="JN25" s="244"/>
      <c r="JO25" s="244"/>
      <c r="JP25" s="244"/>
      <c r="JQ25" s="244"/>
      <c r="JR25" s="244"/>
      <c r="JS25" s="244"/>
      <c r="JT25" s="244"/>
      <c r="JU25" s="244"/>
      <c r="JV25" s="244"/>
      <c r="JW25" s="244"/>
      <c r="JX25" s="244"/>
      <c r="JY25" s="244"/>
      <c r="JZ25" s="244"/>
      <c r="KA25" s="244"/>
      <c r="KB25" s="244"/>
      <c r="KC25" s="244"/>
      <c r="KD25" s="244"/>
      <c r="KE25" s="244"/>
      <c r="KF25" s="244"/>
      <c r="KG25" s="244"/>
      <c r="KH25" s="244"/>
      <c r="KI25" s="244"/>
      <c r="KJ25" s="244"/>
      <c r="KK25" s="244"/>
      <c r="KL25" s="244"/>
      <c r="KM25" s="244"/>
      <c r="KN25" s="244"/>
      <c r="KO25" s="244"/>
      <c r="KP25" s="244"/>
      <c r="KQ25" s="244"/>
      <c r="KR25" s="244"/>
      <c r="KS25" s="244"/>
      <c r="KT25" s="244"/>
      <c r="KU25" s="244"/>
      <c r="KV25" s="244"/>
      <c r="KW25" s="244"/>
      <c r="KX25" s="244"/>
      <c r="KY25" s="244"/>
      <c r="KZ25" s="244"/>
      <c r="LA25" s="244"/>
      <c r="LB25" s="244"/>
      <c r="LC25" s="244"/>
      <c r="LD25" s="244"/>
      <c r="LE25" s="244"/>
      <c r="LF25" s="244"/>
      <c r="LG25" s="244"/>
      <c r="LH25" s="244"/>
      <c r="LI25" s="244"/>
      <c r="LJ25" s="244"/>
      <c r="LK25" s="244"/>
      <c r="LL25" s="244"/>
      <c r="LM25" s="244"/>
      <c r="LN25" s="244"/>
      <c r="LO25" s="244"/>
      <c r="LP25" s="244"/>
      <c r="LQ25" s="244"/>
      <c r="LR25" s="244"/>
      <c r="LS25" s="244"/>
      <c r="LT25" s="244"/>
      <c r="LU25" s="244"/>
      <c r="LV25" s="244"/>
      <c r="LW25" s="244"/>
      <c r="LX25" s="244"/>
      <c r="LY25" s="244"/>
      <c r="LZ25" s="244"/>
      <c r="MA25" s="244"/>
      <c r="MB25" s="244"/>
      <c r="MC25" s="244"/>
      <c r="MD25" s="244"/>
      <c r="ME25" s="244"/>
      <c r="MF25" s="244"/>
      <c r="MG25" s="244"/>
      <c r="MH25" s="244"/>
      <c r="MI25" s="244"/>
      <c r="MJ25" s="244"/>
      <c r="MK25" s="244"/>
      <c r="ML25" s="244"/>
      <c r="MM25" s="244"/>
      <c r="MN25" s="244"/>
      <c r="MO25" s="244"/>
      <c r="MP25" s="244"/>
      <c r="MQ25" s="244"/>
      <c r="MR25" s="244"/>
      <c r="MS25" s="244"/>
      <c r="MT25" s="244"/>
      <c r="MU25" s="244"/>
      <c r="MV25" s="244"/>
      <c r="MW25" s="244"/>
      <c r="MX25" s="244"/>
      <c r="MY25" s="244"/>
      <c r="MZ25" s="244"/>
      <c r="NA25" s="244"/>
      <c r="NB25" s="244"/>
      <c r="NC25" s="244"/>
      <c r="ND25" s="244"/>
      <c r="NE25" s="244"/>
      <c r="NF25" s="244"/>
      <c r="NG25" s="244"/>
      <c r="NH25" s="244"/>
      <c r="NI25" s="244"/>
      <c r="NJ25" s="244"/>
      <c r="NK25" s="244"/>
      <c r="NL25" s="244"/>
      <c r="NM25" s="244"/>
      <c r="NN25" s="244"/>
      <c r="NO25" s="244"/>
      <c r="NP25" s="244"/>
      <c r="NQ25" s="244"/>
      <c r="NR25" s="244"/>
      <c r="NS25" s="244"/>
      <c r="NT25" s="244"/>
      <c r="NU25" s="244"/>
      <c r="NV25" s="244"/>
      <c r="NW25" s="244"/>
      <c r="NX25" s="244"/>
      <c r="NY25" s="244"/>
      <c r="NZ25" s="244"/>
      <c r="OA25" s="244"/>
      <c r="OB25" s="244"/>
      <c r="OC25" s="244"/>
      <c r="OD25" s="244"/>
      <c r="OE25" s="244"/>
      <c r="OF25" s="244"/>
      <c r="OG25" s="244"/>
      <c r="OH25" s="244"/>
      <c r="OI25" s="244"/>
      <c r="OJ25" s="244"/>
      <c r="OK25" s="244"/>
      <c r="OL25" s="244"/>
      <c r="OM25" s="244"/>
      <c r="ON25" s="244"/>
      <c r="OO25" s="244"/>
      <c r="OP25" s="244"/>
      <c r="OQ25" s="244"/>
      <c r="OR25" s="244"/>
      <c r="OS25" s="244"/>
      <c r="OT25" s="244"/>
      <c r="OU25" s="244"/>
      <c r="OV25" s="244"/>
      <c r="OW25" s="244"/>
      <c r="OX25" s="244"/>
      <c r="OY25" s="244"/>
      <c r="OZ25" s="244"/>
      <c r="PA25" s="244"/>
      <c r="PB25" s="244"/>
      <c r="PC25" s="244"/>
      <c r="PD25" s="244"/>
      <c r="PE25" s="244"/>
      <c r="PF25" s="244"/>
      <c r="PG25" s="244"/>
      <c r="PH25" s="244"/>
      <c r="PI25" s="244"/>
      <c r="PJ25" s="244"/>
      <c r="PK25" s="244"/>
      <c r="PL25" s="244"/>
      <c r="PM25" s="244"/>
      <c r="PN25" s="244"/>
      <c r="PO25" s="244"/>
      <c r="PP25" s="244"/>
      <c r="PQ25" s="244"/>
      <c r="PR25" s="244"/>
      <c r="PS25" s="244"/>
      <c r="PT25" s="244"/>
      <c r="PU25" s="244"/>
      <c r="PV25" s="244"/>
      <c r="PW25" s="244"/>
      <c r="PX25" s="244"/>
      <c r="PY25" s="244"/>
      <c r="PZ25" s="244"/>
      <c r="QA25" s="244"/>
      <c r="QB25" s="244"/>
      <c r="QC25" s="244"/>
      <c r="QD25" s="244"/>
      <c r="QE25" s="244"/>
      <c r="QF25" s="244"/>
      <c r="QG25" s="244"/>
      <c r="QH25" s="244"/>
      <c r="QI25" s="244"/>
      <c r="QJ25" s="244"/>
      <c r="QK25" s="244"/>
      <c r="QL25" s="244"/>
      <c r="QM25" s="244"/>
      <c r="QN25" s="244"/>
      <c r="QO25" s="244"/>
      <c r="QP25" s="244"/>
      <c r="QQ25" s="244"/>
      <c r="QR25" s="244"/>
      <c r="QS25" s="244"/>
      <c r="QT25" s="244"/>
      <c r="QU25" s="244"/>
      <c r="QV25" s="244"/>
      <c r="QW25" s="244"/>
      <c r="QX25" s="244"/>
      <c r="QY25" s="244"/>
      <c r="QZ25" s="244"/>
      <c r="RA25" s="244"/>
      <c r="RB25" s="244"/>
      <c r="RC25" s="244"/>
      <c r="RD25" s="244"/>
      <c r="RE25" s="244"/>
      <c r="RF25" s="244"/>
      <c r="RG25" s="244"/>
      <c r="RH25" s="244"/>
      <c r="RI25" s="244"/>
      <c r="RJ25" s="244"/>
      <c r="RK25" s="244"/>
      <c r="RL25" s="244"/>
      <c r="RM25" s="244"/>
      <c r="RN25" s="244"/>
      <c r="RO25" s="244"/>
      <c r="RP25" s="244"/>
      <c r="RQ25" s="244"/>
      <c r="RR25" s="244"/>
      <c r="RS25" s="244"/>
      <c r="RT25" s="244"/>
      <c r="RU25" s="244"/>
      <c r="RV25" s="244"/>
      <c r="RW25" s="244"/>
      <c r="RX25" s="244"/>
      <c r="RY25" s="244"/>
      <c r="RZ25" s="244"/>
      <c r="SA25" s="244"/>
      <c r="SB25" s="244"/>
      <c r="SC25" s="244"/>
      <c r="SD25" s="244"/>
      <c r="SE25" s="244"/>
      <c r="SF25" s="244"/>
      <c r="SG25" s="244"/>
      <c r="SH25" s="244"/>
      <c r="SI25" s="244"/>
      <c r="SJ25" s="244"/>
      <c r="SK25" s="244"/>
      <c r="SL25" s="244"/>
      <c r="SM25" s="244"/>
      <c r="SN25" s="244"/>
      <c r="SO25" s="244"/>
      <c r="SP25" s="244"/>
      <c r="SQ25" s="244"/>
      <c r="SR25" s="244"/>
      <c r="SS25" s="244"/>
      <c r="ST25" s="244"/>
      <c r="SU25" s="244"/>
      <c r="SV25" s="244"/>
      <c r="SW25" s="244"/>
      <c r="SX25" s="244"/>
      <c r="SY25" s="244"/>
      <c r="SZ25" s="244"/>
      <c r="TA25" s="244"/>
      <c r="TB25" s="244"/>
      <c r="TC25" s="244"/>
      <c r="TD25" s="244"/>
      <c r="TE25" s="244"/>
      <c r="TF25" s="244"/>
      <c r="TG25" s="244"/>
      <c r="TH25" s="244"/>
      <c r="TI25" s="244"/>
      <c r="TJ25" s="244"/>
      <c r="TK25" s="244"/>
      <c r="TL25" s="244"/>
      <c r="TM25" s="244"/>
      <c r="TN25" s="244"/>
      <c r="TO25" s="244"/>
      <c r="TP25" s="244"/>
      <c r="TQ25" s="244"/>
      <c r="TR25" s="244"/>
      <c r="TS25" s="244"/>
      <c r="TT25" s="244"/>
      <c r="TU25" s="244"/>
      <c r="TV25" s="244"/>
      <c r="TW25" s="244"/>
      <c r="TX25" s="244"/>
      <c r="TY25" s="244"/>
      <c r="TZ25" s="244"/>
      <c r="UA25" s="244"/>
      <c r="UB25" s="244"/>
      <c r="UC25" s="244"/>
      <c r="UD25" s="244"/>
      <c r="UE25" s="244"/>
      <c r="UF25" s="244"/>
      <c r="UG25" s="244"/>
      <c r="UH25" s="244"/>
      <c r="UI25" s="244"/>
      <c r="UJ25" s="244"/>
      <c r="UK25" s="244"/>
      <c r="UL25" s="244"/>
      <c r="UM25" s="244"/>
      <c r="UN25" s="244"/>
      <c r="UO25" s="244"/>
      <c r="UP25" s="244"/>
      <c r="UQ25" s="244"/>
      <c r="UR25" s="244"/>
      <c r="US25" s="244"/>
      <c r="UT25" s="244"/>
      <c r="UU25" s="244"/>
      <c r="UV25" s="244"/>
      <c r="UW25" s="244"/>
      <c r="UX25" s="244"/>
      <c r="UY25" s="244"/>
      <c r="UZ25" s="244"/>
      <c r="VA25" s="244"/>
      <c r="VB25" s="244"/>
      <c r="VC25" s="244"/>
      <c r="VD25" s="244"/>
      <c r="VE25" s="244"/>
      <c r="VF25" s="244"/>
      <c r="VG25" s="244"/>
      <c r="VH25" s="244"/>
      <c r="VI25" s="244"/>
      <c r="VJ25" s="244"/>
      <c r="VK25" s="244"/>
      <c r="VL25" s="244"/>
      <c r="VM25" s="244"/>
      <c r="VN25" s="244"/>
      <c r="VO25" s="244"/>
      <c r="VP25" s="244"/>
      <c r="VQ25" s="244"/>
      <c r="VR25" s="244"/>
      <c r="VS25" s="244"/>
      <c r="VT25" s="244"/>
      <c r="VU25" s="244"/>
      <c r="VV25" s="244"/>
      <c r="VW25" s="244"/>
      <c r="VX25" s="244"/>
      <c r="VY25" s="244"/>
      <c r="VZ25" s="244"/>
      <c r="WA25" s="244"/>
      <c r="WB25" s="244"/>
      <c r="WC25" s="244"/>
      <c r="WD25" s="244"/>
      <c r="WE25" s="244"/>
      <c r="WF25" s="244"/>
      <c r="WG25" s="244"/>
      <c r="WH25" s="244"/>
      <c r="WI25" s="244"/>
      <c r="WJ25" s="244"/>
      <c r="WK25" s="244"/>
      <c r="WL25" s="244"/>
      <c r="WM25" s="244"/>
      <c r="WN25" s="244"/>
      <c r="WO25" s="244"/>
      <c r="WP25" s="244"/>
      <c r="WQ25" s="244"/>
      <c r="WR25" s="244"/>
      <c r="WS25" s="244"/>
      <c r="WT25" s="244"/>
      <c r="WU25" s="244"/>
      <c r="WV25" s="244"/>
      <c r="WW25" s="244"/>
      <c r="WX25" s="244"/>
      <c r="WY25" s="244"/>
      <c r="WZ25" s="244"/>
      <c r="XA25" s="244"/>
      <c r="XB25" s="244"/>
      <c r="XC25" s="244"/>
      <c r="XD25" s="244"/>
      <c r="XE25" s="244"/>
      <c r="XF25" s="244"/>
      <c r="XG25" s="244"/>
      <c r="XH25" s="244"/>
      <c r="XI25" s="244"/>
      <c r="XJ25" s="244"/>
      <c r="XK25" s="244"/>
      <c r="XL25" s="244"/>
      <c r="XM25" s="244"/>
      <c r="XN25" s="244"/>
      <c r="XO25" s="244"/>
      <c r="XP25" s="244"/>
      <c r="XQ25" s="244"/>
      <c r="XR25" s="244"/>
      <c r="XS25" s="244"/>
      <c r="XT25" s="244"/>
      <c r="XU25" s="244"/>
      <c r="XV25" s="244"/>
      <c r="XW25" s="244"/>
      <c r="XX25" s="244"/>
      <c r="XY25" s="244"/>
      <c r="XZ25" s="244"/>
      <c r="YA25" s="244"/>
      <c r="YB25" s="244"/>
      <c r="YC25" s="244"/>
      <c r="YD25" s="244"/>
      <c r="YE25" s="244"/>
      <c r="YF25" s="244"/>
      <c r="YG25" s="244"/>
      <c r="YH25" s="244"/>
      <c r="YI25" s="244"/>
      <c r="YJ25" s="244"/>
      <c r="YK25" s="244"/>
      <c r="YL25" s="244"/>
      <c r="YM25" s="244"/>
      <c r="YN25" s="244"/>
      <c r="YO25" s="244"/>
      <c r="YP25" s="244"/>
      <c r="YQ25" s="244"/>
      <c r="YR25" s="244"/>
      <c r="YS25" s="244"/>
      <c r="YT25" s="244"/>
      <c r="YU25" s="244"/>
      <c r="YV25" s="244"/>
      <c r="YW25" s="244"/>
      <c r="YX25" s="244"/>
      <c r="YY25" s="244"/>
      <c r="YZ25" s="244"/>
      <c r="ZA25" s="244"/>
      <c r="ZB25" s="244"/>
      <c r="ZC25" s="244"/>
      <c r="ZD25" s="244"/>
      <c r="ZE25" s="244"/>
      <c r="ZF25" s="244"/>
      <c r="ZG25" s="244"/>
      <c r="ZH25" s="244"/>
      <c r="ZI25" s="244"/>
      <c r="ZJ25" s="244"/>
      <c r="ZK25" s="244"/>
      <c r="ZL25" s="244"/>
      <c r="ZM25" s="244"/>
      <c r="ZN25" s="244"/>
      <c r="ZO25" s="244"/>
      <c r="ZP25" s="244"/>
      <c r="ZQ25" s="244"/>
      <c r="ZR25" s="244"/>
      <c r="ZS25" s="244"/>
      <c r="ZT25" s="244"/>
      <c r="ZU25" s="244"/>
      <c r="ZV25" s="244"/>
      <c r="ZW25" s="244"/>
      <c r="ZX25" s="244"/>
      <c r="ZY25" s="244"/>
      <c r="ZZ25" s="244"/>
      <c r="AAA25" s="244"/>
      <c r="AAB25" s="244"/>
      <c r="AAC25" s="244"/>
      <c r="AAD25" s="244"/>
      <c r="AAE25" s="244"/>
      <c r="AAF25" s="244"/>
      <c r="AAG25" s="244"/>
      <c r="AAH25" s="244"/>
      <c r="AAI25" s="244"/>
      <c r="AAJ25" s="244"/>
      <c r="AAK25" s="244"/>
      <c r="AAL25" s="244"/>
      <c r="AAM25" s="244"/>
      <c r="AAN25" s="244"/>
      <c r="AAO25" s="244"/>
      <c r="AAP25" s="244"/>
      <c r="AAQ25" s="244"/>
      <c r="AAR25" s="244"/>
      <c r="AAS25" s="244"/>
      <c r="AAT25" s="244"/>
      <c r="AAU25" s="244"/>
      <c r="AAV25" s="244"/>
      <c r="AAW25" s="244"/>
      <c r="AAX25" s="244"/>
      <c r="AAY25" s="244"/>
      <c r="AAZ25" s="244"/>
      <c r="ABA25" s="244"/>
      <c r="ABB25" s="244"/>
      <c r="ABC25" s="244"/>
      <c r="ABD25" s="244"/>
      <c r="ABE25" s="244"/>
      <c r="ABF25" s="244"/>
      <c r="ABG25" s="244"/>
      <c r="ABH25" s="244"/>
      <c r="ABI25" s="244"/>
      <c r="ABJ25" s="244"/>
      <c r="ABK25" s="244"/>
      <c r="ABL25" s="244"/>
      <c r="ABM25" s="244"/>
      <c r="ABN25" s="244"/>
      <c r="ABO25" s="244"/>
      <c r="ABP25" s="244"/>
      <c r="ABQ25" s="244"/>
      <c r="ABR25" s="244"/>
      <c r="ABS25" s="244"/>
      <c r="ABT25" s="244"/>
      <c r="ABU25" s="244"/>
      <c r="ABV25" s="244"/>
      <c r="ABW25" s="244"/>
      <c r="ABX25" s="244"/>
      <c r="ABY25" s="244"/>
      <c r="ABZ25" s="244"/>
      <c r="ACA25" s="244"/>
      <c r="ACB25" s="244"/>
      <c r="ACC25" s="244"/>
      <c r="ACD25" s="244"/>
      <c r="ACE25" s="244"/>
      <c r="ACF25" s="244"/>
      <c r="ACG25" s="244"/>
      <c r="ACH25" s="244"/>
      <c r="ACI25" s="244"/>
      <c r="ACJ25" s="244"/>
      <c r="ACK25" s="244"/>
      <c r="ACL25" s="244"/>
      <c r="ACM25" s="244"/>
      <c r="ACN25" s="244"/>
      <c r="ACO25" s="244"/>
      <c r="ACP25" s="244"/>
      <c r="ACQ25" s="244"/>
      <c r="ACR25" s="244"/>
      <c r="ACS25" s="244"/>
      <c r="ACT25" s="244"/>
      <c r="ACU25" s="244"/>
      <c r="ACV25" s="244"/>
      <c r="ACW25" s="244"/>
      <c r="ACX25" s="244"/>
      <c r="ACY25" s="244"/>
      <c r="ACZ25" s="244"/>
      <c r="ADA25" s="244"/>
      <c r="ADB25" s="244"/>
      <c r="ADC25" s="244"/>
      <c r="ADD25" s="244"/>
      <c r="ADE25" s="244"/>
      <c r="ADF25" s="244"/>
      <c r="ADG25" s="244"/>
      <c r="ADH25" s="244"/>
      <c r="ADI25" s="244"/>
      <c r="ADJ25" s="244"/>
      <c r="ADK25" s="244"/>
      <c r="ADL25" s="244"/>
      <c r="ADM25" s="244"/>
      <c r="ADN25" s="244"/>
      <c r="ADO25" s="244"/>
      <c r="ADP25" s="244"/>
      <c r="ADQ25" s="244"/>
      <c r="ADR25" s="244"/>
      <c r="ADS25" s="244"/>
      <c r="ADT25" s="244"/>
      <c r="ADU25" s="244"/>
      <c r="ADV25" s="244"/>
      <c r="ADW25" s="244"/>
      <c r="ADX25" s="244"/>
      <c r="ADY25" s="244"/>
      <c r="ADZ25" s="244"/>
      <c r="AEA25" s="244"/>
      <c r="AEB25" s="244"/>
      <c r="AEC25" s="244"/>
      <c r="AED25" s="244"/>
      <c r="AEE25" s="244"/>
      <c r="AEF25" s="244"/>
      <c r="AEG25" s="244"/>
      <c r="AEH25" s="244"/>
      <c r="AEI25" s="244"/>
      <c r="AEJ25" s="244"/>
      <c r="AEK25" s="244"/>
      <c r="AEL25" s="244"/>
      <c r="AEM25" s="244"/>
      <c r="AEN25" s="244"/>
      <c r="AEO25" s="244"/>
      <c r="AEP25" s="244"/>
      <c r="AEQ25" s="244"/>
      <c r="AER25" s="244"/>
      <c r="AES25" s="244"/>
      <c r="AET25" s="244"/>
      <c r="AEU25" s="244"/>
      <c r="AEV25" s="244"/>
      <c r="AEW25" s="244"/>
      <c r="AEX25" s="244"/>
      <c r="AEY25" s="244"/>
      <c r="AEZ25" s="244"/>
      <c r="AFA25" s="244"/>
      <c r="AFB25" s="244"/>
      <c r="AFC25" s="244"/>
      <c r="AFD25" s="244"/>
      <c r="AFE25" s="244"/>
      <c r="AFF25" s="244"/>
      <c r="AFG25" s="244"/>
      <c r="AFH25" s="244"/>
      <c r="AFI25" s="244"/>
      <c r="AFJ25" s="244"/>
      <c r="AFK25" s="244"/>
      <c r="AFL25" s="244"/>
      <c r="AFM25" s="244"/>
      <c r="AFN25" s="244"/>
      <c r="AFO25" s="244"/>
      <c r="AFP25" s="244"/>
      <c r="AFQ25" s="244"/>
      <c r="AFR25" s="244"/>
      <c r="AFS25" s="244"/>
      <c r="AFT25" s="244"/>
      <c r="AFU25" s="244"/>
      <c r="AFV25" s="244"/>
      <c r="AFW25" s="244"/>
      <c r="AFX25" s="244"/>
      <c r="AFY25" s="161"/>
    </row>
    <row r="26" spans="1:857" s="37" customFormat="1" ht="27.75" thickTop="1" x14ac:dyDescent="0.25">
      <c r="A26" s="153"/>
      <c r="B26" s="21"/>
      <c r="C26" s="21"/>
      <c r="D26" s="15"/>
      <c r="F26" s="16"/>
      <c r="G26" s="21"/>
      <c r="H26" s="19"/>
      <c r="I26" s="10"/>
      <c r="J26" s="10"/>
      <c r="K26" s="10"/>
      <c r="L26" s="10"/>
      <c r="M26" s="19"/>
      <c r="N26" s="16"/>
      <c r="O26" s="16"/>
      <c r="P26" s="16"/>
      <c r="Q26" s="21"/>
      <c r="R26" s="33"/>
      <c r="S26" s="16"/>
      <c r="T26" s="16"/>
      <c r="U26" s="13"/>
      <c r="V26" s="16"/>
      <c r="W26" s="16"/>
      <c r="X26" s="36"/>
      <c r="Y26" s="36"/>
      <c r="AA26" s="40"/>
      <c r="AH26" s="39"/>
      <c r="AX26" s="13"/>
      <c r="AY26" s="13"/>
      <c r="AZ26" s="13"/>
      <c r="BA26" s="13"/>
      <c r="BB26" s="13"/>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c r="IV26" s="39"/>
      <c r="IW26" s="39"/>
      <c r="IX26" s="39"/>
      <c r="IY26" s="39"/>
      <c r="IZ26" s="39"/>
      <c r="JA26" s="39"/>
      <c r="JB26" s="39"/>
      <c r="JC26" s="39"/>
      <c r="JD26" s="39"/>
      <c r="JE26" s="39"/>
      <c r="JF26" s="39"/>
      <c r="JG26" s="39"/>
      <c r="JH26" s="39"/>
      <c r="JI26" s="39"/>
      <c r="JJ26" s="39"/>
      <c r="JK26" s="39"/>
      <c r="JL26" s="39"/>
      <c r="JM26" s="39"/>
      <c r="JN26" s="39"/>
      <c r="JO26" s="39"/>
      <c r="JP26" s="39"/>
      <c r="JQ26" s="39"/>
      <c r="JR26" s="39"/>
      <c r="JS26" s="39"/>
      <c r="JT26" s="39"/>
      <c r="JU26" s="39"/>
      <c r="JV26" s="39"/>
      <c r="JW26" s="39"/>
      <c r="JX26" s="39"/>
      <c r="JY26" s="39"/>
      <c r="JZ26" s="39"/>
      <c r="KA26" s="39"/>
      <c r="KB26" s="39"/>
      <c r="KC26" s="39"/>
      <c r="KD26" s="39"/>
      <c r="KE26" s="39"/>
      <c r="KF26" s="39"/>
      <c r="KG26" s="39"/>
      <c r="KH26" s="39"/>
      <c r="KI26" s="39"/>
      <c r="KJ26" s="39"/>
      <c r="KK26" s="39"/>
      <c r="KL26" s="39"/>
      <c r="KM26" s="39"/>
      <c r="KN26" s="39"/>
      <c r="KO26" s="39"/>
      <c r="KP26" s="39"/>
      <c r="KQ26" s="39"/>
      <c r="KR26" s="39"/>
      <c r="KS26" s="39"/>
      <c r="KT26" s="39"/>
      <c r="KU26" s="39"/>
      <c r="KV26" s="39"/>
      <c r="KW26" s="39"/>
      <c r="KX26" s="39"/>
      <c r="KY26" s="39"/>
      <c r="KZ26" s="39"/>
      <c r="LA26" s="39"/>
      <c r="LB26" s="39"/>
      <c r="LC26" s="39"/>
      <c r="LD26" s="39"/>
      <c r="LE26" s="39"/>
      <c r="LF26" s="39"/>
      <c r="LG26" s="39"/>
      <c r="LH26" s="39"/>
      <c r="LI26" s="39"/>
      <c r="LJ26" s="39"/>
      <c r="LK26" s="39"/>
      <c r="LL26" s="39"/>
      <c r="LM26" s="39"/>
      <c r="LN26" s="39"/>
      <c r="LO26" s="39"/>
      <c r="LP26" s="39"/>
      <c r="LQ26" s="39"/>
      <c r="LR26" s="39"/>
      <c r="LS26" s="39"/>
      <c r="LT26" s="39"/>
      <c r="LU26" s="39"/>
      <c r="LV26" s="39"/>
      <c r="LW26" s="39"/>
      <c r="LX26" s="39"/>
      <c r="LY26" s="39"/>
      <c r="LZ26" s="39"/>
      <c r="MA26" s="39"/>
      <c r="MB26" s="39"/>
      <c r="MC26" s="39"/>
      <c r="MD26" s="39"/>
      <c r="ME26" s="39"/>
      <c r="MF26" s="39"/>
      <c r="MG26" s="39"/>
      <c r="MH26" s="39"/>
      <c r="MI26" s="39"/>
      <c r="MJ26" s="39"/>
      <c r="MK26" s="39"/>
      <c r="ML26" s="39"/>
      <c r="MM26" s="39"/>
      <c r="MN26" s="39"/>
      <c r="MO26" s="39"/>
      <c r="MP26" s="39"/>
      <c r="MQ26" s="39"/>
      <c r="MR26" s="39"/>
      <c r="MS26" s="39"/>
      <c r="MT26" s="39"/>
      <c r="MU26" s="39"/>
      <c r="MV26" s="39"/>
      <c r="MW26" s="39"/>
      <c r="MX26" s="39"/>
      <c r="MY26" s="39"/>
      <c r="MZ26" s="39"/>
      <c r="NA26" s="39"/>
      <c r="NB26" s="39"/>
      <c r="NC26" s="39"/>
      <c r="ND26" s="39"/>
      <c r="NE26" s="39"/>
      <c r="NF26" s="39"/>
      <c r="NG26" s="39"/>
      <c r="NH26" s="39"/>
      <c r="NI26" s="39"/>
      <c r="NJ26" s="39"/>
      <c r="NK26" s="39"/>
      <c r="NL26" s="39"/>
      <c r="NM26" s="39"/>
      <c r="NN26" s="39"/>
      <c r="NO26" s="39"/>
      <c r="NP26" s="39"/>
      <c r="NQ26" s="39"/>
      <c r="NR26" s="39"/>
      <c r="NS26" s="39"/>
      <c r="NT26" s="39"/>
      <c r="NU26" s="39"/>
      <c r="NV26" s="39"/>
      <c r="NW26" s="39"/>
      <c r="NX26" s="39"/>
      <c r="NY26" s="39"/>
      <c r="NZ26" s="39"/>
      <c r="OA26" s="39"/>
      <c r="OB26" s="39"/>
      <c r="OC26" s="39"/>
      <c r="OD26" s="39"/>
      <c r="OE26" s="39"/>
      <c r="OF26" s="39"/>
      <c r="OG26" s="39"/>
      <c r="OH26" s="39"/>
      <c r="OI26" s="39"/>
      <c r="OJ26" s="39"/>
      <c r="OK26" s="39"/>
      <c r="OL26" s="39"/>
      <c r="OM26" s="39"/>
      <c r="ON26" s="39"/>
      <c r="OO26" s="39"/>
      <c r="OP26" s="39"/>
      <c r="OQ26" s="39"/>
      <c r="OR26" s="39"/>
      <c r="OS26" s="39"/>
      <c r="OT26" s="39"/>
      <c r="OU26" s="39"/>
      <c r="OV26" s="39"/>
      <c r="OW26" s="39"/>
      <c r="OX26" s="39"/>
      <c r="OY26" s="39"/>
      <c r="OZ26" s="39"/>
      <c r="PA26" s="39"/>
      <c r="PB26" s="39"/>
      <c r="PC26" s="39"/>
      <c r="PD26" s="39"/>
      <c r="PE26" s="39"/>
      <c r="PF26" s="39"/>
      <c r="PG26" s="39"/>
      <c r="PH26" s="39"/>
      <c r="PI26" s="39"/>
      <c r="PJ26" s="39"/>
      <c r="PK26" s="39"/>
      <c r="PL26" s="39"/>
      <c r="PM26" s="39"/>
      <c r="PN26" s="39"/>
      <c r="PO26" s="39"/>
      <c r="PP26" s="39"/>
      <c r="PQ26" s="39"/>
      <c r="PR26" s="39"/>
      <c r="PS26" s="39"/>
      <c r="PT26" s="39"/>
      <c r="PU26" s="39"/>
      <c r="PV26" s="39"/>
      <c r="PW26" s="39"/>
      <c r="PX26" s="39"/>
      <c r="PY26" s="39"/>
      <c r="PZ26" s="39"/>
      <c r="QA26" s="39"/>
      <c r="QB26" s="39"/>
      <c r="QC26" s="39"/>
      <c r="QD26" s="39"/>
      <c r="QE26" s="39"/>
      <c r="QF26" s="39"/>
      <c r="QG26" s="39"/>
      <c r="QH26" s="39"/>
      <c r="QI26" s="39"/>
      <c r="QJ26" s="39"/>
      <c r="QK26" s="39"/>
      <c r="QL26" s="39"/>
      <c r="QM26" s="39"/>
      <c r="QN26" s="39"/>
      <c r="QO26" s="39"/>
      <c r="QP26" s="39"/>
      <c r="QQ26" s="39"/>
      <c r="QR26" s="39"/>
      <c r="QS26" s="39"/>
      <c r="QT26" s="39"/>
      <c r="QU26" s="39"/>
      <c r="QV26" s="39"/>
      <c r="QW26" s="39"/>
      <c r="QX26" s="39"/>
      <c r="QY26" s="39"/>
      <c r="QZ26" s="39"/>
      <c r="RA26" s="39"/>
      <c r="RB26" s="39"/>
      <c r="RC26" s="39"/>
      <c r="RD26" s="39"/>
      <c r="RE26" s="39"/>
      <c r="RF26" s="39"/>
      <c r="RG26" s="39"/>
      <c r="RH26" s="39"/>
      <c r="RI26" s="39"/>
      <c r="RJ26" s="39"/>
      <c r="RK26" s="39"/>
      <c r="RL26" s="39"/>
      <c r="RM26" s="39"/>
      <c r="RN26" s="39"/>
      <c r="RO26" s="39"/>
      <c r="RP26" s="39"/>
      <c r="RQ26" s="39"/>
      <c r="RR26" s="39"/>
      <c r="RS26" s="39"/>
      <c r="RT26" s="39"/>
      <c r="RU26" s="39"/>
      <c r="RV26" s="39"/>
      <c r="RW26" s="39"/>
      <c r="RX26" s="39"/>
      <c r="RY26" s="39"/>
      <c r="RZ26" s="39"/>
      <c r="SA26" s="39"/>
      <c r="SB26" s="39"/>
      <c r="SC26" s="39"/>
      <c r="SD26" s="39"/>
      <c r="SE26" s="39"/>
      <c r="SF26" s="39"/>
      <c r="SG26" s="39"/>
      <c r="SH26" s="39"/>
      <c r="SI26" s="39"/>
      <c r="SJ26" s="39"/>
      <c r="SK26" s="39"/>
      <c r="SL26" s="39"/>
      <c r="SM26" s="39"/>
      <c r="SN26" s="39"/>
      <c r="SO26" s="39"/>
      <c r="SP26" s="39"/>
      <c r="SQ26" s="39"/>
      <c r="SR26" s="39"/>
      <c r="SS26" s="39"/>
      <c r="ST26" s="39"/>
      <c r="SU26" s="39"/>
      <c r="SV26" s="39"/>
      <c r="SW26" s="39"/>
      <c r="SX26" s="39"/>
      <c r="SY26" s="39"/>
      <c r="SZ26" s="39"/>
      <c r="TA26" s="39"/>
      <c r="TB26" s="39"/>
      <c r="TC26" s="39"/>
      <c r="TD26" s="39"/>
      <c r="TE26" s="39"/>
      <c r="TF26" s="39"/>
      <c r="TG26" s="39"/>
      <c r="TH26" s="39"/>
      <c r="TI26" s="39"/>
      <c r="TJ26" s="39"/>
      <c r="TK26" s="39"/>
      <c r="TL26" s="39"/>
      <c r="TM26" s="39"/>
      <c r="TN26" s="39"/>
      <c r="TO26" s="39"/>
      <c r="TP26" s="39"/>
      <c r="TQ26" s="39"/>
      <c r="TR26" s="39"/>
      <c r="TS26" s="39"/>
      <c r="TT26" s="39"/>
      <c r="TU26" s="39"/>
      <c r="TV26" s="39"/>
      <c r="TW26" s="39"/>
      <c r="TX26" s="39"/>
      <c r="TY26" s="39"/>
      <c r="TZ26" s="39"/>
      <c r="UA26" s="39"/>
      <c r="UB26" s="39"/>
      <c r="UC26" s="39"/>
      <c r="UD26" s="39"/>
      <c r="UE26" s="39"/>
      <c r="UF26" s="39"/>
      <c r="UG26" s="39"/>
      <c r="UH26" s="39"/>
      <c r="UI26" s="39"/>
      <c r="UJ26" s="39"/>
      <c r="UK26" s="39"/>
      <c r="UL26" s="39"/>
      <c r="UM26" s="39"/>
      <c r="UN26" s="39"/>
      <c r="UO26" s="39"/>
      <c r="UP26" s="39"/>
      <c r="UQ26" s="39"/>
      <c r="UR26" s="39"/>
      <c r="US26" s="39"/>
      <c r="UT26" s="39"/>
      <c r="UU26" s="39"/>
      <c r="UV26" s="39"/>
      <c r="UW26" s="39"/>
      <c r="UX26" s="39"/>
      <c r="UY26" s="39"/>
      <c r="UZ26" s="39"/>
      <c r="VA26" s="39"/>
      <c r="VB26" s="39"/>
      <c r="VC26" s="39"/>
      <c r="VD26" s="39"/>
      <c r="VE26" s="39"/>
      <c r="VF26" s="39"/>
      <c r="VG26" s="39"/>
      <c r="VH26" s="39"/>
      <c r="VI26" s="39"/>
      <c r="VJ26" s="39"/>
      <c r="VK26" s="39"/>
      <c r="VL26" s="39"/>
      <c r="VM26" s="39"/>
      <c r="VN26" s="39"/>
      <c r="VO26" s="39"/>
      <c r="VP26" s="39"/>
      <c r="VQ26" s="39"/>
      <c r="VR26" s="39"/>
      <c r="VS26" s="39"/>
      <c r="VT26" s="39"/>
      <c r="VU26" s="39"/>
      <c r="VV26" s="39"/>
      <c r="VW26" s="39"/>
      <c r="VX26" s="39"/>
      <c r="VY26" s="39"/>
      <c r="VZ26" s="39"/>
      <c r="WA26" s="39"/>
      <c r="WB26" s="39"/>
      <c r="WC26" s="39"/>
      <c r="WD26" s="39"/>
      <c r="WE26" s="39"/>
      <c r="WF26" s="39"/>
      <c r="WG26" s="39"/>
      <c r="WH26" s="39"/>
      <c r="WI26" s="39"/>
      <c r="WJ26" s="39"/>
      <c r="WK26" s="39"/>
      <c r="WL26" s="39"/>
      <c r="WM26" s="39"/>
      <c r="WN26" s="39"/>
      <c r="WO26" s="39"/>
      <c r="WP26" s="39"/>
      <c r="WQ26" s="39"/>
      <c r="WR26" s="39"/>
      <c r="WS26" s="39"/>
      <c r="WT26" s="39"/>
      <c r="WU26" s="39"/>
      <c r="WV26" s="39"/>
      <c r="WW26" s="39"/>
      <c r="WX26" s="39"/>
      <c r="WY26" s="39"/>
      <c r="WZ26" s="39"/>
      <c r="XA26" s="39"/>
      <c r="XB26" s="39"/>
      <c r="XC26" s="39"/>
      <c r="XD26" s="39"/>
      <c r="XE26" s="39"/>
      <c r="XF26" s="39"/>
      <c r="XG26" s="39"/>
      <c r="XH26" s="39"/>
      <c r="XI26" s="39"/>
      <c r="XJ26" s="39"/>
      <c r="XK26" s="39"/>
      <c r="XL26" s="39"/>
      <c r="XM26" s="39"/>
      <c r="XN26" s="39"/>
      <c r="XO26" s="39"/>
      <c r="XP26" s="39"/>
      <c r="XQ26" s="39"/>
      <c r="XR26" s="39"/>
      <c r="XS26" s="39"/>
      <c r="XT26" s="39"/>
      <c r="XU26" s="39"/>
      <c r="XV26" s="39"/>
      <c r="XW26" s="39"/>
      <c r="XX26" s="39"/>
      <c r="XY26" s="39"/>
      <c r="XZ26" s="39"/>
      <c r="YA26" s="39"/>
      <c r="YB26" s="39"/>
      <c r="YC26" s="39"/>
      <c r="YD26" s="39"/>
      <c r="YE26" s="39"/>
      <c r="YF26" s="39"/>
      <c r="YG26" s="39"/>
      <c r="YH26" s="39"/>
      <c r="YI26" s="39"/>
      <c r="YJ26" s="39"/>
      <c r="YK26" s="39"/>
      <c r="YL26" s="39"/>
      <c r="YM26" s="39"/>
      <c r="YN26" s="39"/>
      <c r="YO26" s="39"/>
      <c r="YP26" s="39"/>
      <c r="YQ26" s="39"/>
      <c r="YR26" s="39"/>
      <c r="YS26" s="39"/>
      <c r="YT26" s="39"/>
      <c r="YU26" s="39"/>
      <c r="YV26" s="39"/>
      <c r="YW26" s="39"/>
      <c r="YX26" s="39"/>
      <c r="YY26" s="39"/>
      <c r="YZ26" s="39"/>
      <c r="ZA26" s="39"/>
      <c r="ZB26" s="39"/>
      <c r="ZC26" s="39"/>
      <c r="ZD26" s="39"/>
      <c r="ZE26" s="39"/>
      <c r="ZF26" s="39"/>
      <c r="ZG26" s="39"/>
      <c r="ZH26" s="39"/>
      <c r="ZI26" s="39"/>
      <c r="ZJ26" s="39"/>
      <c r="ZK26" s="39"/>
      <c r="ZL26" s="39"/>
      <c r="ZM26" s="39"/>
      <c r="ZN26" s="39"/>
      <c r="ZO26" s="39"/>
      <c r="ZP26" s="39"/>
      <c r="ZQ26" s="39"/>
      <c r="ZR26" s="39"/>
      <c r="ZS26" s="39"/>
      <c r="ZT26" s="39"/>
      <c r="ZU26" s="39"/>
      <c r="ZV26" s="39"/>
      <c r="ZW26" s="39"/>
      <c r="ZX26" s="39"/>
      <c r="ZY26" s="39"/>
      <c r="ZZ26" s="39"/>
      <c r="AAA26" s="39"/>
      <c r="AAB26" s="39"/>
      <c r="AAC26" s="39"/>
      <c r="AAD26" s="39"/>
      <c r="AAE26" s="39"/>
      <c r="AAF26" s="39"/>
      <c r="AAG26" s="39"/>
      <c r="AAH26" s="39"/>
      <c r="AAI26" s="39"/>
      <c r="AAJ26" s="39"/>
      <c r="AAK26" s="39"/>
      <c r="AAL26" s="39"/>
      <c r="AAM26" s="39"/>
      <c r="AAN26" s="39"/>
      <c r="AAO26" s="39"/>
      <c r="AAP26" s="39"/>
      <c r="AAQ26" s="39"/>
      <c r="AAR26" s="39"/>
      <c r="AAS26" s="39"/>
      <c r="AAT26" s="39"/>
      <c r="AAU26" s="39"/>
      <c r="AAV26" s="39"/>
      <c r="AAW26" s="39"/>
      <c r="AAX26" s="39"/>
      <c r="AAY26" s="39"/>
      <c r="AAZ26" s="39"/>
      <c r="ABA26" s="39"/>
      <c r="ABB26" s="39"/>
      <c r="ABC26" s="39"/>
      <c r="ABD26" s="39"/>
      <c r="ABE26" s="39"/>
      <c r="ABF26" s="39"/>
      <c r="ABG26" s="39"/>
      <c r="ABH26" s="39"/>
      <c r="ABI26" s="39"/>
      <c r="ABJ26" s="39"/>
      <c r="ABK26" s="39"/>
      <c r="ABL26" s="39"/>
      <c r="ABM26" s="39"/>
      <c r="ABN26" s="39"/>
      <c r="ABO26" s="39"/>
      <c r="ABP26" s="39"/>
      <c r="ABQ26" s="39"/>
      <c r="ABR26" s="39"/>
      <c r="ABS26" s="39"/>
      <c r="ABT26" s="39"/>
      <c r="ABU26" s="39"/>
      <c r="ABV26" s="39"/>
      <c r="ABW26" s="39"/>
      <c r="ABX26" s="39"/>
      <c r="ABY26" s="39"/>
      <c r="ABZ26" s="39"/>
      <c r="ACA26" s="39"/>
      <c r="ACB26" s="39"/>
      <c r="ACC26" s="39"/>
      <c r="ACD26" s="39"/>
      <c r="ACE26" s="39"/>
      <c r="ACF26" s="39"/>
      <c r="ACG26" s="39"/>
      <c r="ACH26" s="39"/>
      <c r="ACI26" s="39"/>
      <c r="ACJ26" s="39"/>
      <c r="ACK26" s="39"/>
      <c r="ACL26" s="39"/>
      <c r="ACM26" s="39"/>
      <c r="ACN26" s="39"/>
      <c r="ACO26" s="39"/>
      <c r="ACP26" s="39"/>
      <c r="ACQ26" s="39"/>
      <c r="ACR26" s="39"/>
      <c r="ACS26" s="39"/>
      <c r="ACT26" s="39"/>
      <c r="ACU26" s="39"/>
      <c r="ACV26" s="39"/>
      <c r="ACW26" s="39"/>
      <c r="ACX26" s="39"/>
      <c r="ACY26" s="39"/>
      <c r="ACZ26" s="39"/>
      <c r="ADA26" s="39"/>
      <c r="ADB26" s="39"/>
      <c r="ADC26" s="39"/>
      <c r="ADD26" s="39"/>
      <c r="ADE26" s="39"/>
      <c r="ADF26" s="39"/>
      <c r="ADG26" s="39"/>
      <c r="ADH26" s="39"/>
      <c r="ADI26" s="39"/>
      <c r="ADJ26" s="39"/>
      <c r="ADK26" s="39"/>
      <c r="ADL26" s="39"/>
      <c r="ADM26" s="39"/>
      <c r="ADN26" s="39"/>
      <c r="ADO26" s="39"/>
      <c r="ADP26" s="39"/>
      <c r="ADQ26" s="39"/>
      <c r="ADR26" s="39"/>
      <c r="ADS26" s="39"/>
      <c r="ADT26" s="39"/>
      <c r="ADU26" s="39"/>
      <c r="ADV26" s="39"/>
      <c r="ADW26" s="39"/>
      <c r="ADX26" s="39"/>
      <c r="ADY26" s="39"/>
      <c r="ADZ26" s="39"/>
      <c r="AEA26" s="39"/>
      <c r="AEB26" s="39"/>
      <c r="AEC26" s="39"/>
      <c r="AED26" s="39"/>
      <c r="AEE26" s="39"/>
      <c r="AEF26" s="39"/>
      <c r="AEG26" s="39"/>
      <c r="AEH26" s="39"/>
      <c r="AEI26" s="39"/>
      <c r="AEJ26" s="39"/>
      <c r="AEK26" s="39"/>
      <c r="AEL26" s="39"/>
      <c r="AEM26" s="39"/>
      <c r="AEN26" s="39"/>
      <c r="AEO26" s="39"/>
      <c r="AEP26" s="39"/>
      <c r="AEQ26" s="39"/>
      <c r="AER26" s="39"/>
      <c r="AES26" s="39"/>
      <c r="AET26" s="39"/>
      <c r="AEU26" s="39"/>
      <c r="AEV26" s="39"/>
      <c r="AEW26" s="39"/>
      <c r="AEX26" s="39"/>
      <c r="AEY26" s="39"/>
      <c r="AEZ26" s="39"/>
      <c r="AFA26" s="39"/>
      <c r="AFB26" s="39"/>
      <c r="AFC26" s="39"/>
      <c r="AFD26" s="39"/>
      <c r="AFE26" s="39"/>
      <c r="AFF26" s="39"/>
      <c r="AFG26" s="39"/>
      <c r="AFH26" s="39"/>
      <c r="AFI26" s="39"/>
      <c r="AFJ26" s="39"/>
      <c r="AFK26" s="39"/>
      <c r="AFL26" s="39"/>
      <c r="AFM26" s="39"/>
      <c r="AFN26" s="39"/>
      <c r="AFO26" s="39"/>
      <c r="AFP26" s="39"/>
      <c r="AFQ26" s="39"/>
      <c r="AFR26" s="39"/>
      <c r="AFS26" s="39"/>
      <c r="AFT26" s="39"/>
      <c r="AFU26" s="39"/>
      <c r="AFV26" s="39"/>
      <c r="AFW26" s="39"/>
      <c r="AFX26" s="39"/>
    </row>
    <row r="27" spans="1:857" s="37" customFormat="1" ht="21" customHeight="1" x14ac:dyDescent="0.25">
      <c r="A27" s="463"/>
      <c r="B27" s="463"/>
      <c r="C27" s="463"/>
      <c r="D27" s="463"/>
      <c r="E27" s="463"/>
      <c r="F27" s="463"/>
      <c r="G27" s="463"/>
      <c r="H27" s="463"/>
      <c r="I27" s="463"/>
      <c r="J27" s="463"/>
      <c r="K27" s="463"/>
      <c r="L27" s="463"/>
      <c r="M27" s="463"/>
      <c r="N27" s="463"/>
      <c r="O27" s="463"/>
      <c r="P27" s="463"/>
      <c r="Q27" s="463"/>
      <c r="R27" s="463"/>
      <c r="S27" s="463"/>
      <c r="T27" s="463"/>
      <c r="U27" s="463"/>
      <c r="V27" s="463"/>
      <c r="W27" s="463"/>
      <c r="X27" s="463"/>
      <c r="Y27" s="463"/>
      <c r="Z27" s="463"/>
      <c r="AA27" s="463"/>
      <c r="AB27" s="463"/>
      <c r="AC27" s="463"/>
      <c r="AD27" s="463"/>
      <c r="AE27" s="463"/>
      <c r="AF27" s="463"/>
      <c r="AG27" s="463"/>
      <c r="AH27" s="463"/>
      <c r="AI27" s="463"/>
      <c r="AJ27" s="463"/>
      <c r="AK27" s="463"/>
      <c r="AL27" s="463"/>
      <c r="AM27" s="463"/>
      <c r="AN27" s="463"/>
      <c r="AO27" s="463"/>
      <c r="AP27" s="463"/>
      <c r="AQ27" s="463"/>
      <c r="AR27" s="463"/>
      <c r="AS27" s="463"/>
      <c r="AT27" s="463"/>
      <c r="AU27" s="463"/>
      <c r="AV27" s="463"/>
      <c r="AW27" s="463"/>
      <c r="AX27" s="463"/>
      <c r="AY27" s="463"/>
      <c r="AZ27" s="463"/>
      <c r="BA27" s="463"/>
      <c r="BB27" s="463"/>
      <c r="BC27" s="463"/>
      <c r="BD27" s="463"/>
      <c r="BE27" s="463"/>
      <c r="BF27" s="463"/>
      <c r="BG27" s="463"/>
      <c r="BH27" s="463"/>
      <c r="BI27" s="463"/>
      <c r="BJ27" s="463"/>
      <c r="BK27" s="463"/>
      <c r="BL27" s="463"/>
      <c r="BM27" s="463"/>
      <c r="BN27" s="463"/>
      <c r="BO27" s="463"/>
      <c r="BP27" s="463"/>
      <c r="BQ27" s="463"/>
      <c r="BR27" s="463"/>
      <c r="BS27" s="463"/>
      <c r="BT27" s="463"/>
      <c r="BU27" s="463"/>
      <c r="BV27" s="463"/>
      <c r="BW27" s="463"/>
      <c r="BX27" s="463"/>
      <c r="BY27" s="463"/>
      <c r="BZ27" s="463"/>
      <c r="CA27" s="463"/>
      <c r="CB27" s="463"/>
      <c r="CC27" s="463"/>
      <c r="CD27" s="463"/>
      <c r="CE27" s="463"/>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c r="IV27" s="39"/>
      <c r="IW27" s="39"/>
      <c r="IX27" s="39"/>
      <c r="IY27" s="39"/>
      <c r="IZ27" s="39"/>
      <c r="JA27" s="39"/>
      <c r="JB27" s="39"/>
      <c r="JC27" s="39"/>
      <c r="JD27" s="39"/>
      <c r="JE27" s="39"/>
      <c r="JF27" s="39"/>
      <c r="JG27" s="39"/>
      <c r="JH27" s="39"/>
      <c r="JI27" s="39"/>
      <c r="JJ27" s="39"/>
      <c r="JK27" s="39"/>
      <c r="JL27" s="39"/>
      <c r="JM27" s="39"/>
      <c r="JN27" s="39"/>
      <c r="JO27" s="39"/>
      <c r="JP27" s="39"/>
      <c r="JQ27" s="39"/>
      <c r="JR27" s="39"/>
      <c r="JS27" s="39"/>
      <c r="JT27" s="39"/>
      <c r="JU27" s="39"/>
      <c r="JV27" s="39"/>
      <c r="JW27" s="39"/>
      <c r="JX27" s="39"/>
      <c r="JY27" s="39"/>
      <c r="JZ27" s="39"/>
      <c r="KA27" s="39"/>
      <c r="KB27" s="39"/>
      <c r="KC27" s="39"/>
      <c r="KD27" s="39"/>
      <c r="KE27" s="39"/>
      <c r="KF27" s="39"/>
      <c r="KG27" s="39"/>
      <c r="KH27" s="39"/>
      <c r="KI27" s="39"/>
      <c r="KJ27" s="39"/>
      <c r="KK27" s="39"/>
      <c r="KL27" s="39"/>
      <c r="KM27" s="39"/>
      <c r="KN27" s="39"/>
      <c r="KO27" s="39"/>
      <c r="KP27" s="39"/>
      <c r="KQ27" s="39"/>
      <c r="KR27" s="39"/>
      <c r="KS27" s="39"/>
      <c r="KT27" s="39"/>
      <c r="KU27" s="39"/>
      <c r="KV27" s="39"/>
      <c r="KW27" s="39"/>
      <c r="KX27" s="39"/>
      <c r="KY27" s="39"/>
      <c r="KZ27" s="39"/>
      <c r="LA27" s="39"/>
      <c r="LB27" s="39"/>
      <c r="LC27" s="39"/>
      <c r="LD27" s="39"/>
      <c r="LE27" s="39"/>
      <c r="LF27" s="39"/>
      <c r="LG27" s="39"/>
      <c r="LH27" s="39"/>
      <c r="LI27" s="39"/>
      <c r="LJ27" s="39"/>
      <c r="LK27" s="39"/>
      <c r="LL27" s="39"/>
      <c r="LM27" s="39"/>
      <c r="LN27" s="39"/>
      <c r="LO27" s="39"/>
      <c r="LP27" s="39"/>
      <c r="LQ27" s="39"/>
      <c r="LR27" s="39"/>
      <c r="LS27" s="39"/>
      <c r="LT27" s="39"/>
      <c r="LU27" s="39"/>
      <c r="LV27" s="39"/>
      <c r="LW27" s="39"/>
      <c r="LX27" s="39"/>
      <c r="LY27" s="39"/>
      <c r="LZ27" s="39"/>
      <c r="MA27" s="39"/>
      <c r="MB27" s="39"/>
      <c r="MC27" s="39"/>
      <c r="MD27" s="39"/>
      <c r="ME27" s="39"/>
      <c r="MF27" s="39"/>
      <c r="MG27" s="39"/>
      <c r="MH27" s="39"/>
      <c r="MI27" s="39"/>
      <c r="MJ27" s="39"/>
      <c r="MK27" s="39"/>
      <c r="ML27" s="39"/>
      <c r="MM27" s="39"/>
      <c r="MN27" s="39"/>
      <c r="MO27" s="39"/>
      <c r="MP27" s="39"/>
      <c r="MQ27" s="39"/>
      <c r="MR27" s="39"/>
      <c r="MS27" s="39"/>
      <c r="MT27" s="39"/>
      <c r="MU27" s="39"/>
      <c r="MV27" s="39"/>
      <c r="MW27" s="39"/>
      <c r="MX27" s="39"/>
      <c r="MY27" s="39"/>
      <c r="MZ27" s="39"/>
      <c r="NA27" s="39"/>
      <c r="NB27" s="39"/>
      <c r="NC27" s="39"/>
      <c r="ND27" s="39"/>
      <c r="NE27" s="39"/>
      <c r="NF27" s="39"/>
      <c r="NG27" s="39"/>
      <c r="NH27" s="39"/>
      <c r="NI27" s="39"/>
      <c r="NJ27" s="39"/>
      <c r="NK27" s="39"/>
      <c r="NL27" s="39"/>
      <c r="NM27" s="39"/>
      <c r="NN27" s="39"/>
      <c r="NO27" s="39"/>
      <c r="NP27" s="39"/>
      <c r="NQ27" s="39"/>
      <c r="NR27" s="39"/>
      <c r="NS27" s="39"/>
      <c r="NT27" s="39"/>
      <c r="NU27" s="39"/>
      <c r="NV27" s="39"/>
      <c r="NW27" s="39"/>
      <c r="NX27" s="39"/>
      <c r="NY27" s="39"/>
      <c r="NZ27" s="39"/>
      <c r="OA27" s="39"/>
      <c r="OB27" s="39"/>
      <c r="OC27" s="39"/>
      <c r="OD27" s="39"/>
      <c r="OE27" s="39"/>
      <c r="OF27" s="39"/>
      <c r="OG27" s="39"/>
      <c r="OH27" s="39"/>
      <c r="OI27" s="39"/>
      <c r="OJ27" s="39"/>
      <c r="OK27" s="39"/>
      <c r="OL27" s="39"/>
      <c r="OM27" s="39"/>
      <c r="ON27" s="39"/>
      <c r="OO27" s="39"/>
      <c r="OP27" s="39"/>
      <c r="OQ27" s="39"/>
      <c r="OR27" s="39"/>
      <c r="OS27" s="39"/>
      <c r="OT27" s="39"/>
      <c r="OU27" s="39"/>
      <c r="OV27" s="39"/>
      <c r="OW27" s="39"/>
      <c r="OX27" s="39"/>
      <c r="OY27" s="39"/>
      <c r="OZ27" s="39"/>
      <c r="PA27" s="39"/>
      <c r="PB27" s="39"/>
      <c r="PC27" s="39"/>
      <c r="PD27" s="39"/>
      <c r="PE27" s="39"/>
      <c r="PF27" s="39"/>
      <c r="PG27" s="39"/>
      <c r="PH27" s="39"/>
      <c r="PI27" s="39"/>
      <c r="PJ27" s="39"/>
      <c r="PK27" s="39"/>
      <c r="PL27" s="39"/>
      <c r="PM27" s="39"/>
      <c r="PN27" s="39"/>
      <c r="PO27" s="39"/>
      <c r="PP27" s="39"/>
      <c r="PQ27" s="39"/>
      <c r="PR27" s="39"/>
      <c r="PS27" s="39"/>
      <c r="PT27" s="39"/>
      <c r="PU27" s="39"/>
      <c r="PV27" s="39"/>
      <c r="PW27" s="39"/>
      <c r="PX27" s="39"/>
      <c r="PY27" s="39"/>
      <c r="PZ27" s="39"/>
      <c r="QA27" s="39"/>
      <c r="QB27" s="39"/>
      <c r="QC27" s="39"/>
      <c r="QD27" s="39"/>
      <c r="QE27" s="39"/>
      <c r="QF27" s="39"/>
      <c r="QG27" s="39"/>
      <c r="QH27" s="39"/>
      <c r="QI27" s="39"/>
      <c r="QJ27" s="39"/>
      <c r="QK27" s="39"/>
      <c r="QL27" s="39"/>
      <c r="QM27" s="39"/>
      <c r="QN27" s="39"/>
      <c r="QO27" s="39"/>
      <c r="QP27" s="39"/>
      <c r="QQ27" s="39"/>
      <c r="QR27" s="39"/>
      <c r="QS27" s="39"/>
      <c r="QT27" s="39"/>
      <c r="QU27" s="39"/>
      <c r="QV27" s="39"/>
      <c r="QW27" s="39"/>
      <c r="QX27" s="39"/>
      <c r="QY27" s="39"/>
      <c r="QZ27" s="39"/>
      <c r="RA27" s="39"/>
      <c r="RB27" s="39"/>
      <c r="RC27" s="39"/>
      <c r="RD27" s="39"/>
      <c r="RE27" s="39"/>
      <c r="RF27" s="39"/>
      <c r="RG27" s="39"/>
      <c r="RH27" s="39"/>
      <c r="RI27" s="39"/>
      <c r="RJ27" s="39"/>
      <c r="RK27" s="39"/>
      <c r="RL27" s="39"/>
      <c r="RM27" s="39"/>
      <c r="RN27" s="39"/>
      <c r="RO27" s="39"/>
      <c r="RP27" s="39"/>
      <c r="RQ27" s="39"/>
      <c r="RR27" s="39"/>
      <c r="RS27" s="39"/>
      <c r="RT27" s="39"/>
      <c r="RU27" s="39"/>
      <c r="RV27" s="39"/>
      <c r="RW27" s="39"/>
      <c r="RX27" s="39"/>
      <c r="RY27" s="39"/>
      <c r="RZ27" s="39"/>
      <c r="SA27" s="39"/>
      <c r="SB27" s="39"/>
      <c r="SC27" s="39"/>
      <c r="SD27" s="39"/>
      <c r="SE27" s="39"/>
      <c r="SF27" s="39"/>
      <c r="SG27" s="39"/>
      <c r="SH27" s="39"/>
      <c r="SI27" s="39"/>
      <c r="SJ27" s="39"/>
      <c r="SK27" s="39"/>
      <c r="SL27" s="39"/>
      <c r="SM27" s="39"/>
      <c r="SN27" s="39"/>
      <c r="SO27" s="39"/>
      <c r="SP27" s="39"/>
      <c r="SQ27" s="39"/>
      <c r="SR27" s="39"/>
      <c r="SS27" s="39"/>
      <c r="ST27" s="39"/>
      <c r="SU27" s="39"/>
      <c r="SV27" s="39"/>
      <c r="SW27" s="39"/>
      <c r="SX27" s="39"/>
      <c r="SY27" s="39"/>
      <c r="SZ27" s="39"/>
      <c r="TA27" s="39"/>
      <c r="TB27" s="39"/>
      <c r="TC27" s="39"/>
      <c r="TD27" s="39"/>
      <c r="TE27" s="39"/>
      <c r="TF27" s="39"/>
      <c r="TG27" s="39"/>
      <c r="TH27" s="39"/>
      <c r="TI27" s="39"/>
      <c r="TJ27" s="39"/>
      <c r="TK27" s="39"/>
      <c r="TL27" s="39"/>
      <c r="TM27" s="39"/>
      <c r="TN27" s="39"/>
      <c r="TO27" s="39"/>
      <c r="TP27" s="39"/>
      <c r="TQ27" s="39"/>
      <c r="TR27" s="39"/>
      <c r="TS27" s="39"/>
      <c r="TT27" s="39"/>
      <c r="TU27" s="39"/>
      <c r="TV27" s="39"/>
      <c r="TW27" s="39"/>
      <c r="TX27" s="39"/>
      <c r="TY27" s="39"/>
      <c r="TZ27" s="39"/>
      <c r="UA27" s="39"/>
      <c r="UB27" s="39"/>
      <c r="UC27" s="39"/>
      <c r="UD27" s="39"/>
      <c r="UE27" s="39"/>
      <c r="UF27" s="39"/>
      <c r="UG27" s="39"/>
      <c r="UH27" s="39"/>
      <c r="UI27" s="39"/>
      <c r="UJ27" s="39"/>
      <c r="UK27" s="39"/>
      <c r="UL27" s="39"/>
      <c r="UM27" s="39"/>
      <c r="UN27" s="39"/>
      <c r="UO27" s="39"/>
      <c r="UP27" s="39"/>
      <c r="UQ27" s="39"/>
      <c r="UR27" s="39"/>
      <c r="US27" s="39"/>
      <c r="UT27" s="39"/>
      <c r="UU27" s="39"/>
      <c r="UV27" s="39"/>
      <c r="UW27" s="39"/>
      <c r="UX27" s="39"/>
      <c r="UY27" s="39"/>
      <c r="UZ27" s="39"/>
      <c r="VA27" s="39"/>
      <c r="VB27" s="39"/>
      <c r="VC27" s="39"/>
      <c r="VD27" s="39"/>
      <c r="VE27" s="39"/>
      <c r="VF27" s="39"/>
      <c r="VG27" s="39"/>
      <c r="VH27" s="39"/>
      <c r="VI27" s="39"/>
      <c r="VJ27" s="39"/>
      <c r="VK27" s="39"/>
      <c r="VL27" s="39"/>
      <c r="VM27" s="39"/>
      <c r="VN27" s="39"/>
      <c r="VO27" s="39"/>
      <c r="VP27" s="39"/>
      <c r="VQ27" s="39"/>
      <c r="VR27" s="39"/>
      <c r="VS27" s="39"/>
      <c r="VT27" s="39"/>
      <c r="VU27" s="39"/>
      <c r="VV27" s="39"/>
      <c r="VW27" s="39"/>
      <c r="VX27" s="39"/>
      <c r="VY27" s="39"/>
      <c r="VZ27" s="39"/>
      <c r="WA27" s="39"/>
      <c r="WB27" s="39"/>
      <c r="WC27" s="39"/>
      <c r="WD27" s="39"/>
      <c r="WE27" s="39"/>
      <c r="WF27" s="39"/>
      <c r="WG27" s="39"/>
      <c r="WH27" s="39"/>
      <c r="WI27" s="39"/>
      <c r="WJ27" s="39"/>
      <c r="WK27" s="39"/>
      <c r="WL27" s="39"/>
      <c r="WM27" s="39"/>
      <c r="WN27" s="39"/>
      <c r="WO27" s="39"/>
      <c r="WP27" s="39"/>
      <c r="WQ27" s="39"/>
      <c r="WR27" s="39"/>
      <c r="WS27" s="39"/>
      <c r="WT27" s="39"/>
      <c r="WU27" s="39"/>
      <c r="WV27" s="39"/>
      <c r="WW27" s="39"/>
      <c r="WX27" s="39"/>
      <c r="WY27" s="39"/>
      <c r="WZ27" s="39"/>
      <c r="XA27" s="39"/>
      <c r="XB27" s="39"/>
      <c r="XC27" s="39"/>
      <c r="XD27" s="39"/>
      <c r="XE27" s="39"/>
      <c r="XF27" s="39"/>
      <c r="XG27" s="39"/>
      <c r="XH27" s="39"/>
      <c r="XI27" s="39"/>
      <c r="XJ27" s="39"/>
      <c r="XK27" s="39"/>
      <c r="XL27" s="39"/>
      <c r="XM27" s="39"/>
      <c r="XN27" s="39"/>
      <c r="XO27" s="39"/>
      <c r="XP27" s="39"/>
      <c r="XQ27" s="39"/>
      <c r="XR27" s="39"/>
      <c r="XS27" s="39"/>
      <c r="XT27" s="39"/>
      <c r="XU27" s="39"/>
      <c r="XV27" s="39"/>
      <c r="XW27" s="39"/>
      <c r="XX27" s="39"/>
      <c r="XY27" s="39"/>
      <c r="XZ27" s="39"/>
      <c r="YA27" s="39"/>
      <c r="YB27" s="39"/>
      <c r="YC27" s="39"/>
      <c r="YD27" s="39"/>
      <c r="YE27" s="39"/>
      <c r="YF27" s="39"/>
      <c r="YG27" s="39"/>
      <c r="YH27" s="39"/>
      <c r="YI27" s="39"/>
      <c r="YJ27" s="39"/>
      <c r="YK27" s="39"/>
      <c r="YL27" s="39"/>
      <c r="YM27" s="39"/>
      <c r="YN27" s="39"/>
      <c r="YO27" s="39"/>
      <c r="YP27" s="39"/>
      <c r="YQ27" s="39"/>
      <c r="YR27" s="39"/>
      <c r="YS27" s="39"/>
      <c r="YT27" s="39"/>
      <c r="YU27" s="39"/>
      <c r="YV27" s="39"/>
      <c r="YW27" s="39"/>
      <c r="YX27" s="39"/>
      <c r="YY27" s="39"/>
      <c r="YZ27" s="39"/>
      <c r="ZA27" s="39"/>
      <c r="ZB27" s="39"/>
      <c r="ZC27" s="39"/>
      <c r="ZD27" s="39"/>
      <c r="ZE27" s="39"/>
      <c r="ZF27" s="39"/>
      <c r="ZG27" s="39"/>
      <c r="ZH27" s="39"/>
      <c r="ZI27" s="39"/>
      <c r="ZJ27" s="39"/>
      <c r="ZK27" s="39"/>
      <c r="ZL27" s="39"/>
      <c r="ZM27" s="39"/>
      <c r="ZN27" s="39"/>
      <c r="ZO27" s="39"/>
      <c r="ZP27" s="39"/>
      <c r="ZQ27" s="39"/>
      <c r="ZR27" s="39"/>
      <c r="ZS27" s="39"/>
      <c r="ZT27" s="39"/>
      <c r="ZU27" s="39"/>
      <c r="ZV27" s="39"/>
      <c r="ZW27" s="39"/>
      <c r="ZX27" s="39"/>
      <c r="ZY27" s="39"/>
      <c r="ZZ27" s="39"/>
      <c r="AAA27" s="39"/>
      <c r="AAB27" s="39"/>
      <c r="AAC27" s="39"/>
      <c r="AAD27" s="39"/>
      <c r="AAE27" s="39"/>
      <c r="AAF27" s="39"/>
      <c r="AAG27" s="39"/>
      <c r="AAH27" s="39"/>
      <c r="AAI27" s="39"/>
      <c r="AAJ27" s="39"/>
      <c r="AAK27" s="39"/>
      <c r="AAL27" s="39"/>
      <c r="AAM27" s="39"/>
      <c r="AAN27" s="39"/>
      <c r="AAO27" s="39"/>
      <c r="AAP27" s="39"/>
      <c r="AAQ27" s="39"/>
      <c r="AAR27" s="39"/>
      <c r="AAS27" s="39"/>
      <c r="AAT27" s="39"/>
      <c r="AAU27" s="39"/>
      <c r="AAV27" s="39"/>
      <c r="AAW27" s="39"/>
      <c r="AAX27" s="39"/>
      <c r="AAY27" s="39"/>
      <c r="AAZ27" s="39"/>
      <c r="ABA27" s="39"/>
      <c r="ABB27" s="39"/>
      <c r="ABC27" s="39"/>
      <c r="ABD27" s="39"/>
      <c r="ABE27" s="39"/>
      <c r="ABF27" s="39"/>
      <c r="ABG27" s="39"/>
      <c r="ABH27" s="39"/>
      <c r="ABI27" s="39"/>
      <c r="ABJ27" s="39"/>
      <c r="ABK27" s="39"/>
      <c r="ABL27" s="39"/>
      <c r="ABM27" s="39"/>
      <c r="ABN27" s="39"/>
      <c r="ABO27" s="39"/>
      <c r="ABP27" s="39"/>
      <c r="ABQ27" s="39"/>
      <c r="ABR27" s="39"/>
      <c r="ABS27" s="39"/>
      <c r="ABT27" s="39"/>
      <c r="ABU27" s="39"/>
      <c r="ABV27" s="39"/>
      <c r="ABW27" s="39"/>
      <c r="ABX27" s="39"/>
      <c r="ABY27" s="39"/>
      <c r="ABZ27" s="39"/>
      <c r="ACA27" s="39"/>
      <c r="ACB27" s="39"/>
      <c r="ACC27" s="39"/>
      <c r="ACD27" s="39"/>
      <c r="ACE27" s="39"/>
      <c r="ACF27" s="39"/>
      <c r="ACG27" s="39"/>
      <c r="ACH27" s="39"/>
      <c r="ACI27" s="39"/>
      <c r="ACJ27" s="39"/>
      <c r="ACK27" s="39"/>
      <c r="ACL27" s="39"/>
      <c r="ACM27" s="39"/>
      <c r="ACN27" s="39"/>
      <c r="ACO27" s="39"/>
      <c r="ACP27" s="39"/>
      <c r="ACQ27" s="39"/>
      <c r="ACR27" s="39"/>
      <c r="ACS27" s="39"/>
      <c r="ACT27" s="39"/>
      <c r="ACU27" s="39"/>
      <c r="ACV27" s="39"/>
      <c r="ACW27" s="39"/>
      <c r="ACX27" s="39"/>
      <c r="ACY27" s="39"/>
      <c r="ACZ27" s="39"/>
      <c r="ADA27" s="39"/>
      <c r="ADB27" s="39"/>
      <c r="ADC27" s="39"/>
      <c r="ADD27" s="39"/>
      <c r="ADE27" s="39"/>
      <c r="ADF27" s="39"/>
      <c r="ADG27" s="39"/>
      <c r="ADH27" s="39"/>
      <c r="ADI27" s="39"/>
      <c r="ADJ27" s="39"/>
      <c r="ADK27" s="39"/>
      <c r="ADL27" s="39"/>
      <c r="ADM27" s="39"/>
      <c r="ADN27" s="39"/>
      <c r="ADO27" s="39"/>
      <c r="ADP27" s="39"/>
      <c r="ADQ27" s="39"/>
      <c r="ADR27" s="39"/>
      <c r="ADS27" s="39"/>
      <c r="ADT27" s="39"/>
      <c r="ADU27" s="39"/>
      <c r="ADV27" s="39"/>
      <c r="ADW27" s="39"/>
      <c r="ADX27" s="39"/>
      <c r="ADY27" s="39"/>
      <c r="ADZ27" s="39"/>
      <c r="AEA27" s="39"/>
      <c r="AEB27" s="39"/>
      <c r="AEC27" s="39"/>
      <c r="AED27" s="39"/>
      <c r="AEE27" s="39"/>
      <c r="AEF27" s="39"/>
      <c r="AEG27" s="39"/>
      <c r="AEH27" s="39"/>
      <c r="AEI27" s="39"/>
      <c r="AEJ27" s="39"/>
      <c r="AEK27" s="39"/>
      <c r="AEL27" s="39"/>
      <c r="AEM27" s="39"/>
      <c r="AEN27" s="39"/>
      <c r="AEO27" s="39"/>
      <c r="AEP27" s="39"/>
      <c r="AEQ27" s="39"/>
      <c r="AER27" s="39"/>
      <c r="AES27" s="39"/>
      <c r="AET27" s="39"/>
      <c r="AEU27" s="39"/>
      <c r="AEV27" s="39"/>
      <c r="AEW27" s="39"/>
      <c r="AEX27" s="39"/>
      <c r="AEY27" s="39"/>
      <c r="AEZ27" s="39"/>
      <c r="AFA27" s="39"/>
      <c r="AFB27" s="39"/>
      <c r="AFC27" s="39"/>
      <c r="AFD27" s="39"/>
      <c r="AFE27" s="39"/>
      <c r="AFF27" s="39"/>
      <c r="AFG27" s="39"/>
      <c r="AFH27" s="39"/>
      <c r="AFI27" s="39"/>
      <c r="AFJ27" s="39"/>
      <c r="AFK27" s="39"/>
      <c r="AFL27" s="39"/>
      <c r="AFM27" s="39"/>
      <c r="AFN27" s="39"/>
      <c r="AFO27" s="39"/>
      <c r="AFP27" s="39"/>
      <c r="AFQ27" s="39"/>
      <c r="AFR27" s="39"/>
      <c r="AFS27" s="39"/>
      <c r="AFT27" s="39"/>
      <c r="AFU27" s="39"/>
      <c r="AFV27" s="39"/>
      <c r="AFW27" s="39"/>
      <c r="AFX27" s="39"/>
    </row>
    <row r="28" spans="1:857" s="37" customFormat="1" ht="21" customHeight="1" x14ac:dyDescent="0.25">
      <c r="A28" s="463"/>
      <c r="B28" s="463"/>
      <c r="C28" s="463"/>
      <c r="D28" s="463"/>
      <c r="E28" s="463"/>
      <c r="F28" s="463"/>
      <c r="G28" s="463"/>
      <c r="H28" s="463"/>
      <c r="I28" s="463"/>
      <c r="J28" s="463"/>
      <c r="K28" s="463"/>
      <c r="L28" s="463"/>
      <c r="M28" s="463"/>
      <c r="N28" s="463"/>
      <c r="O28" s="463"/>
      <c r="P28" s="463"/>
      <c r="Q28" s="463"/>
      <c r="R28" s="463"/>
      <c r="S28" s="463"/>
      <c r="T28" s="463"/>
      <c r="U28" s="463"/>
      <c r="V28" s="463"/>
      <c r="W28" s="463"/>
      <c r="X28" s="463"/>
      <c r="Y28" s="463"/>
      <c r="Z28" s="463"/>
      <c r="AA28" s="463"/>
      <c r="AB28" s="463"/>
      <c r="AC28" s="463"/>
      <c r="AD28" s="463"/>
      <c r="AE28" s="463"/>
      <c r="AF28" s="463"/>
      <c r="AG28" s="463"/>
      <c r="AH28" s="463"/>
      <c r="AI28" s="463"/>
      <c r="AJ28" s="463"/>
      <c r="AK28" s="463"/>
      <c r="AL28" s="463"/>
      <c r="AM28" s="463"/>
      <c r="AN28" s="463"/>
      <c r="AO28" s="463"/>
      <c r="AP28" s="463"/>
      <c r="AQ28" s="463"/>
      <c r="AR28" s="463"/>
      <c r="AS28" s="463"/>
      <c r="AT28" s="463"/>
      <c r="AU28" s="463"/>
      <c r="AV28" s="463"/>
      <c r="AW28" s="463"/>
      <c r="AX28" s="463"/>
      <c r="AY28" s="463"/>
      <c r="AZ28" s="463"/>
      <c r="BA28" s="463"/>
      <c r="BB28" s="463"/>
      <c r="BC28" s="463"/>
      <c r="BD28" s="463"/>
      <c r="BE28" s="463"/>
      <c r="BF28" s="463"/>
      <c r="BG28" s="463"/>
      <c r="BH28" s="463"/>
      <c r="BI28" s="463"/>
      <c r="BJ28" s="463"/>
      <c r="BK28" s="463"/>
      <c r="BL28" s="463"/>
      <c r="BM28" s="463"/>
      <c r="BN28" s="463"/>
      <c r="BO28" s="463"/>
      <c r="BP28" s="463"/>
      <c r="BQ28" s="463"/>
      <c r="BR28" s="463"/>
      <c r="BS28" s="463"/>
      <c r="BT28" s="463"/>
      <c r="BU28" s="463"/>
      <c r="BV28" s="463"/>
      <c r="BW28" s="463"/>
      <c r="BX28" s="463"/>
      <c r="BY28" s="463"/>
      <c r="BZ28" s="463"/>
      <c r="CA28" s="463"/>
      <c r="CB28" s="463"/>
      <c r="CC28" s="463"/>
      <c r="CD28" s="463"/>
      <c r="CE28" s="463"/>
      <c r="DW28" s="39"/>
      <c r="DX28" s="39"/>
      <c r="DY28" s="39"/>
      <c r="DZ28" s="39"/>
      <c r="EA28" s="39"/>
      <c r="EB28" s="39"/>
      <c r="EC28" s="39"/>
      <c r="ED28" s="39"/>
      <c r="EE28" s="39"/>
      <c r="EF28" s="39"/>
      <c r="EG28" s="39"/>
      <c r="EH28" s="39"/>
      <c r="EI28" s="39"/>
      <c r="EJ28" s="39"/>
      <c r="EK28" s="39"/>
      <c r="EL28" s="39"/>
      <c r="EM28" s="39"/>
      <c r="EN28" s="39"/>
      <c r="EO28" s="39"/>
      <c r="EP28" s="39"/>
      <c r="EQ28" s="39"/>
      <c r="ER28" s="39"/>
      <c r="ES28" s="39"/>
      <c r="ET28" s="39"/>
      <c r="EU28" s="39"/>
      <c r="EV28" s="39"/>
      <c r="EW28" s="39"/>
      <c r="EX28" s="39"/>
      <c r="EY28" s="39"/>
      <c r="EZ28" s="39"/>
      <c r="FA28" s="39"/>
      <c r="FB28" s="39"/>
      <c r="FC28" s="39"/>
      <c r="FD28" s="39"/>
      <c r="FE28" s="39"/>
      <c r="FF28" s="39"/>
      <c r="FG28" s="39"/>
      <c r="FH28" s="39"/>
      <c r="FI28" s="39"/>
      <c r="FJ28" s="39"/>
      <c r="FK28" s="39"/>
      <c r="FL28" s="39"/>
      <c r="FM28" s="39"/>
      <c r="FN28" s="39"/>
      <c r="FO28" s="39"/>
      <c r="FP28" s="39"/>
      <c r="FQ28" s="39"/>
      <c r="FR28" s="39"/>
      <c r="FS28" s="39"/>
      <c r="FT28" s="39"/>
      <c r="FU28" s="39"/>
      <c r="FV28" s="39"/>
      <c r="FW28" s="39"/>
      <c r="FX28" s="39"/>
      <c r="FY28" s="39"/>
      <c r="FZ28" s="39"/>
      <c r="GA28" s="39"/>
      <c r="GB28" s="39"/>
      <c r="GC28" s="39"/>
      <c r="GD28" s="39"/>
      <c r="GE28" s="39"/>
      <c r="GF28" s="39"/>
      <c r="GG28" s="39"/>
      <c r="GH28" s="39"/>
      <c r="GI28" s="39"/>
      <c r="GJ28" s="39"/>
      <c r="GK28" s="39"/>
      <c r="GL28" s="39"/>
      <c r="GM28" s="39"/>
      <c r="GN28" s="39"/>
      <c r="GO28" s="39"/>
      <c r="GP28" s="39"/>
      <c r="GQ28" s="39"/>
      <c r="GR28" s="39"/>
      <c r="GS28" s="39"/>
      <c r="GT28" s="39"/>
      <c r="GU28" s="39"/>
      <c r="GV28" s="39"/>
      <c r="GW28" s="39"/>
      <c r="GX28" s="39"/>
      <c r="GY28" s="39"/>
      <c r="GZ28" s="39"/>
      <c r="HA28" s="39"/>
      <c r="HB28" s="39"/>
      <c r="HC28" s="39"/>
      <c r="HD28" s="39"/>
      <c r="HE28" s="39"/>
      <c r="HF28" s="39"/>
      <c r="HG28" s="39"/>
      <c r="HH28" s="39"/>
      <c r="HI28" s="39"/>
      <c r="HJ28" s="39"/>
      <c r="HK28" s="39"/>
      <c r="HL28" s="39"/>
      <c r="HM28" s="39"/>
      <c r="HN28" s="39"/>
      <c r="HO28" s="39"/>
      <c r="HP28" s="39"/>
      <c r="HQ28" s="39"/>
      <c r="HR28" s="39"/>
      <c r="HS28" s="39"/>
      <c r="HT28" s="39"/>
      <c r="HU28" s="39"/>
      <c r="HV28" s="39"/>
      <c r="HW28" s="39"/>
      <c r="HX28" s="39"/>
      <c r="HY28" s="39"/>
      <c r="HZ28" s="39"/>
      <c r="IA28" s="39"/>
      <c r="IB28" s="39"/>
      <c r="IC28" s="39"/>
      <c r="ID28" s="39"/>
      <c r="IE28" s="39"/>
      <c r="IF28" s="39"/>
      <c r="IG28" s="39"/>
      <c r="IH28" s="39"/>
      <c r="II28" s="39"/>
      <c r="IJ28" s="39"/>
      <c r="IK28" s="39"/>
      <c r="IL28" s="39"/>
      <c r="IM28" s="39"/>
      <c r="IN28" s="39"/>
      <c r="IO28" s="39"/>
      <c r="IP28" s="39"/>
      <c r="IQ28" s="39"/>
      <c r="IR28" s="39"/>
      <c r="IS28" s="39"/>
      <c r="IT28" s="39"/>
      <c r="IU28" s="39"/>
      <c r="IV28" s="39"/>
      <c r="IW28" s="39"/>
      <c r="IX28" s="39"/>
      <c r="IY28" s="39"/>
      <c r="IZ28" s="39"/>
      <c r="JA28" s="39"/>
      <c r="JB28" s="39"/>
      <c r="JC28" s="39"/>
      <c r="JD28" s="39"/>
      <c r="JE28" s="39"/>
      <c r="JF28" s="39"/>
      <c r="JG28" s="39"/>
      <c r="JH28" s="39"/>
      <c r="JI28" s="39"/>
      <c r="JJ28" s="39"/>
      <c r="JK28" s="39"/>
      <c r="JL28" s="39"/>
      <c r="JM28" s="39"/>
      <c r="JN28" s="39"/>
      <c r="JO28" s="39"/>
      <c r="JP28" s="39"/>
      <c r="JQ28" s="39"/>
      <c r="JR28" s="39"/>
      <c r="JS28" s="39"/>
      <c r="JT28" s="39"/>
      <c r="JU28" s="39"/>
      <c r="JV28" s="39"/>
      <c r="JW28" s="39"/>
      <c r="JX28" s="39"/>
      <c r="JY28" s="39"/>
      <c r="JZ28" s="39"/>
      <c r="KA28" s="39"/>
      <c r="KB28" s="39"/>
      <c r="KC28" s="39"/>
      <c r="KD28" s="39"/>
      <c r="KE28" s="39"/>
      <c r="KF28" s="39"/>
      <c r="KG28" s="39"/>
      <c r="KH28" s="39"/>
      <c r="KI28" s="39"/>
      <c r="KJ28" s="39"/>
      <c r="KK28" s="39"/>
      <c r="KL28" s="39"/>
      <c r="KM28" s="39"/>
      <c r="KN28" s="39"/>
      <c r="KO28" s="39"/>
      <c r="KP28" s="39"/>
      <c r="KQ28" s="39"/>
      <c r="KR28" s="39"/>
      <c r="KS28" s="39"/>
      <c r="KT28" s="39"/>
      <c r="KU28" s="39"/>
      <c r="KV28" s="39"/>
      <c r="KW28" s="39"/>
      <c r="KX28" s="39"/>
      <c r="KY28" s="39"/>
      <c r="KZ28" s="39"/>
      <c r="LA28" s="39"/>
      <c r="LB28" s="39"/>
      <c r="LC28" s="39"/>
      <c r="LD28" s="39"/>
      <c r="LE28" s="39"/>
      <c r="LF28" s="39"/>
      <c r="LG28" s="39"/>
      <c r="LH28" s="39"/>
      <c r="LI28" s="39"/>
      <c r="LJ28" s="39"/>
      <c r="LK28" s="39"/>
      <c r="LL28" s="39"/>
      <c r="LM28" s="39"/>
      <c r="LN28" s="39"/>
      <c r="LO28" s="39"/>
      <c r="LP28" s="39"/>
      <c r="LQ28" s="39"/>
      <c r="LR28" s="39"/>
      <c r="LS28" s="39"/>
      <c r="LT28" s="39"/>
      <c r="LU28" s="39"/>
      <c r="LV28" s="39"/>
      <c r="LW28" s="39"/>
      <c r="LX28" s="39"/>
      <c r="LY28" s="39"/>
      <c r="LZ28" s="39"/>
      <c r="MA28" s="39"/>
      <c r="MB28" s="39"/>
      <c r="MC28" s="39"/>
      <c r="MD28" s="39"/>
      <c r="ME28" s="39"/>
      <c r="MF28" s="39"/>
      <c r="MG28" s="39"/>
      <c r="MH28" s="39"/>
      <c r="MI28" s="39"/>
      <c r="MJ28" s="39"/>
      <c r="MK28" s="39"/>
      <c r="ML28" s="39"/>
      <c r="MM28" s="39"/>
      <c r="MN28" s="39"/>
      <c r="MO28" s="39"/>
      <c r="MP28" s="39"/>
      <c r="MQ28" s="39"/>
      <c r="MR28" s="39"/>
      <c r="MS28" s="39"/>
      <c r="MT28" s="39"/>
      <c r="MU28" s="39"/>
      <c r="MV28" s="39"/>
      <c r="MW28" s="39"/>
      <c r="MX28" s="39"/>
      <c r="MY28" s="39"/>
      <c r="MZ28" s="39"/>
      <c r="NA28" s="39"/>
      <c r="NB28" s="39"/>
      <c r="NC28" s="39"/>
      <c r="ND28" s="39"/>
      <c r="NE28" s="39"/>
      <c r="NF28" s="39"/>
      <c r="NG28" s="39"/>
      <c r="NH28" s="39"/>
      <c r="NI28" s="39"/>
      <c r="NJ28" s="39"/>
      <c r="NK28" s="39"/>
      <c r="NL28" s="39"/>
      <c r="NM28" s="39"/>
      <c r="NN28" s="39"/>
      <c r="NO28" s="39"/>
      <c r="NP28" s="39"/>
      <c r="NQ28" s="39"/>
      <c r="NR28" s="39"/>
      <c r="NS28" s="39"/>
      <c r="NT28" s="39"/>
      <c r="NU28" s="39"/>
      <c r="NV28" s="39"/>
      <c r="NW28" s="39"/>
      <c r="NX28" s="39"/>
      <c r="NY28" s="39"/>
      <c r="NZ28" s="39"/>
      <c r="OA28" s="39"/>
      <c r="OB28" s="39"/>
      <c r="OC28" s="39"/>
      <c r="OD28" s="39"/>
      <c r="OE28" s="39"/>
      <c r="OF28" s="39"/>
      <c r="OG28" s="39"/>
      <c r="OH28" s="39"/>
      <c r="OI28" s="39"/>
      <c r="OJ28" s="39"/>
      <c r="OK28" s="39"/>
      <c r="OL28" s="39"/>
      <c r="OM28" s="39"/>
      <c r="ON28" s="39"/>
      <c r="OO28" s="39"/>
      <c r="OP28" s="39"/>
      <c r="OQ28" s="39"/>
      <c r="OR28" s="39"/>
      <c r="OS28" s="39"/>
      <c r="OT28" s="39"/>
      <c r="OU28" s="39"/>
      <c r="OV28" s="39"/>
      <c r="OW28" s="39"/>
      <c r="OX28" s="39"/>
      <c r="OY28" s="39"/>
      <c r="OZ28" s="39"/>
      <c r="PA28" s="39"/>
      <c r="PB28" s="39"/>
      <c r="PC28" s="39"/>
      <c r="PD28" s="39"/>
      <c r="PE28" s="39"/>
      <c r="PF28" s="39"/>
      <c r="PG28" s="39"/>
      <c r="PH28" s="39"/>
      <c r="PI28" s="39"/>
      <c r="PJ28" s="39"/>
      <c r="PK28" s="39"/>
      <c r="PL28" s="39"/>
      <c r="PM28" s="39"/>
      <c r="PN28" s="39"/>
      <c r="PO28" s="39"/>
      <c r="PP28" s="39"/>
      <c r="PQ28" s="39"/>
      <c r="PR28" s="39"/>
      <c r="PS28" s="39"/>
      <c r="PT28" s="39"/>
      <c r="PU28" s="39"/>
      <c r="PV28" s="39"/>
      <c r="PW28" s="39"/>
      <c r="PX28" s="39"/>
      <c r="PY28" s="39"/>
      <c r="PZ28" s="39"/>
      <c r="QA28" s="39"/>
      <c r="QB28" s="39"/>
      <c r="QC28" s="39"/>
      <c r="QD28" s="39"/>
      <c r="QE28" s="39"/>
      <c r="QF28" s="39"/>
      <c r="QG28" s="39"/>
      <c r="QH28" s="39"/>
      <c r="QI28" s="39"/>
      <c r="QJ28" s="39"/>
      <c r="QK28" s="39"/>
      <c r="QL28" s="39"/>
      <c r="QM28" s="39"/>
      <c r="QN28" s="39"/>
      <c r="QO28" s="39"/>
      <c r="QP28" s="39"/>
      <c r="QQ28" s="39"/>
      <c r="QR28" s="39"/>
      <c r="QS28" s="39"/>
      <c r="QT28" s="39"/>
      <c r="QU28" s="39"/>
      <c r="QV28" s="39"/>
      <c r="QW28" s="39"/>
      <c r="QX28" s="39"/>
      <c r="QY28" s="39"/>
      <c r="QZ28" s="39"/>
      <c r="RA28" s="39"/>
      <c r="RB28" s="39"/>
      <c r="RC28" s="39"/>
      <c r="RD28" s="39"/>
      <c r="RE28" s="39"/>
      <c r="RF28" s="39"/>
      <c r="RG28" s="39"/>
      <c r="RH28" s="39"/>
      <c r="RI28" s="39"/>
      <c r="RJ28" s="39"/>
      <c r="RK28" s="39"/>
      <c r="RL28" s="39"/>
      <c r="RM28" s="39"/>
      <c r="RN28" s="39"/>
      <c r="RO28" s="39"/>
      <c r="RP28" s="39"/>
      <c r="RQ28" s="39"/>
      <c r="RR28" s="39"/>
      <c r="RS28" s="39"/>
      <c r="RT28" s="39"/>
      <c r="RU28" s="39"/>
      <c r="RV28" s="39"/>
      <c r="RW28" s="39"/>
      <c r="RX28" s="39"/>
      <c r="RY28" s="39"/>
      <c r="RZ28" s="39"/>
      <c r="SA28" s="39"/>
      <c r="SB28" s="39"/>
      <c r="SC28" s="39"/>
      <c r="SD28" s="39"/>
      <c r="SE28" s="39"/>
      <c r="SF28" s="39"/>
      <c r="SG28" s="39"/>
      <c r="SH28" s="39"/>
      <c r="SI28" s="39"/>
      <c r="SJ28" s="39"/>
      <c r="SK28" s="39"/>
      <c r="SL28" s="39"/>
      <c r="SM28" s="39"/>
      <c r="SN28" s="39"/>
      <c r="SO28" s="39"/>
      <c r="SP28" s="39"/>
      <c r="SQ28" s="39"/>
      <c r="SR28" s="39"/>
      <c r="SS28" s="39"/>
      <c r="ST28" s="39"/>
      <c r="SU28" s="39"/>
      <c r="SV28" s="39"/>
      <c r="SW28" s="39"/>
      <c r="SX28" s="39"/>
      <c r="SY28" s="39"/>
      <c r="SZ28" s="39"/>
      <c r="TA28" s="39"/>
      <c r="TB28" s="39"/>
      <c r="TC28" s="39"/>
      <c r="TD28" s="39"/>
      <c r="TE28" s="39"/>
      <c r="TF28" s="39"/>
      <c r="TG28" s="39"/>
      <c r="TH28" s="39"/>
      <c r="TI28" s="39"/>
      <c r="TJ28" s="39"/>
      <c r="TK28" s="39"/>
      <c r="TL28" s="39"/>
      <c r="TM28" s="39"/>
      <c r="TN28" s="39"/>
      <c r="TO28" s="39"/>
      <c r="TP28" s="39"/>
      <c r="TQ28" s="39"/>
      <c r="TR28" s="39"/>
      <c r="TS28" s="39"/>
      <c r="TT28" s="39"/>
      <c r="TU28" s="39"/>
      <c r="TV28" s="39"/>
      <c r="TW28" s="39"/>
      <c r="TX28" s="39"/>
      <c r="TY28" s="39"/>
      <c r="TZ28" s="39"/>
      <c r="UA28" s="39"/>
      <c r="UB28" s="39"/>
      <c r="UC28" s="39"/>
      <c r="UD28" s="39"/>
      <c r="UE28" s="39"/>
      <c r="UF28" s="39"/>
      <c r="UG28" s="39"/>
      <c r="UH28" s="39"/>
      <c r="UI28" s="39"/>
      <c r="UJ28" s="39"/>
      <c r="UK28" s="39"/>
      <c r="UL28" s="39"/>
      <c r="UM28" s="39"/>
      <c r="UN28" s="39"/>
      <c r="UO28" s="39"/>
      <c r="UP28" s="39"/>
      <c r="UQ28" s="39"/>
      <c r="UR28" s="39"/>
      <c r="US28" s="39"/>
      <c r="UT28" s="39"/>
      <c r="UU28" s="39"/>
      <c r="UV28" s="39"/>
      <c r="UW28" s="39"/>
      <c r="UX28" s="39"/>
      <c r="UY28" s="39"/>
      <c r="UZ28" s="39"/>
      <c r="VA28" s="39"/>
      <c r="VB28" s="39"/>
      <c r="VC28" s="39"/>
      <c r="VD28" s="39"/>
      <c r="VE28" s="39"/>
      <c r="VF28" s="39"/>
      <c r="VG28" s="39"/>
      <c r="VH28" s="39"/>
      <c r="VI28" s="39"/>
      <c r="VJ28" s="39"/>
      <c r="VK28" s="39"/>
      <c r="VL28" s="39"/>
      <c r="VM28" s="39"/>
      <c r="VN28" s="39"/>
      <c r="VO28" s="39"/>
      <c r="VP28" s="39"/>
      <c r="VQ28" s="39"/>
      <c r="VR28" s="39"/>
      <c r="VS28" s="39"/>
      <c r="VT28" s="39"/>
      <c r="VU28" s="39"/>
      <c r="VV28" s="39"/>
      <c r="VW28" s="39"/>
      <c r="VX28" s="39"/>
      <c r="VY28" s="39"/>
      <c r="VZ28" s="39"/>
      <c r="WA28" s="39"/>
      <c r="WB28" s="39"/>
      <c r="WC28" s="39"/>
      <c r="WD28" s="39"/>
      <c r="WE28" s="39"/>
      <c r="WF28" s="39"/>
      <c r="WG28" s="39"/>
      <c r="WH28" s="39"/>
      <c r="WI28" s="39"/>
      <c r="WJ28" s="39"/>
      <c r="WK28" s="39"/>
      <c r="WL28" s="39"/>
      <c r="WM28" s="39"/>
      <c r="WN28" s="39"/>
      <c r="WO28" s="39"/>
      <c r="WP28" s="39"/>
      <c r="WQ28" s="39"/>
      <c r="WR28" s="39"/>
      <c r="WS28" s="39"/>
      <c r="WT28" s="39"/>
      <c r="WU28" s="39"/>
      <c r="WV28" s="39"/>
      <c r="WW28" s="39"/>
      <c r="WX28" s="39"/>
      <c r="WY28" s="39"/>
      <c r="WZ28" s="39"/>
      <c r="XA28" s="39"/>
      <c r="XB28" s="39"/>
      <c r="XC28" s="39"/>
      <c r="XD28" s="39"/>
      <c r="XE28" s="39"/>
      <c r="XF28" s="39"/>
      <c r="XG28" s="39"/>
      <c r="XH28" s="39"/>
      <c r="XI28" s="39"/>
      <c r="XJ28" s="39"/>
      <c r="XK28" s="39"/>
      <c r="XL28" s="39"/>
      <c r="XM28" s="39"/>
      <c r="XN28" s="39"/>
      <c r="XO28" s="39"/>
      <c r="XP28" s="39"/>
      <c r="XQ28" s="39"/>
      <c r="XR28" s="39"/>
      <c r="XS28" s="39"/>
      <c r="XT28" s="39"/>
      <c r="XU28" s="39"/>
      <c r="XV28" s="39"/>
      <c r="XW28" s="39"/>
      <c r="XX28" s="39"/>
      <c r="XY28" s="39"/>
      <c r="XZ28" s="39"/>
      <c r="YA28" s="39"/>
      <c r="YB28" s="39"/>
      <c r="YC28" s="39"/>
      <c r="YD28" s="39"/>
      <c r="YE28" s="39"/>
      <c r="YF28" s="39"/>
      <c r="YG28" s="39"/>
      <c r="YH28" s="39"/>
      <c r="YI28" s="39"/>
      <c r="YJ28" s="39"/>
      <c r="YK28" s="39"/>
      <c r="YL28" s="39"/>
      <c r="YM28" s="39"/>
      <c r="YN28" s="39"/>
      <c r="YO28" s="39"/>
      <c r="YP28" s="39"/>
      <c r="YQ28" s="39"/>
      <c r="YR28" s="39"/>
      <c r="YS28" s="39"/>
      <c r="YT28" s="39"/>
      <c r="YU28" s="39"/>
      <c r="YV28" s="39"/>
      <c r="YW28" s="39"/>
      <c r="YX28" s="39"/>
      <c r="YY28" s="39"/>
      <c r="YZ28" s="39"/>
      <c r="ZA28" s="39"/>
      <c r="ZB28" s="39"/>
      <c r="ZC28" s="39"/>
      <c r="ZD28" s="39"/>
      <c r="ZE28" s="39"/>
      <c r="ZF28" s="39"/>
      <c r="ZG28" s="39"/>
      <c r="ZH28" s="39"/>
      <c r="ZI28" s="39"/>
      <c r="ZJ28" s="39"/>
      <c r="ZK28" s="39"/>
      <c r="ZL28" s="39"/>
      <c r="ZM28" s="39"/>
      <c r="ZN28" s="39"/>
      <c r="ZO28" s="39"/>
      <c r="ZP28" s="39"/>
      <c r="ZQ28" s="39"/>
      <c r="ZR28" s="39"/>
      <c r="ZS28" s="39"/>
      <c r="ZT28" s="39"/>
      <c r="ZU28" s="39"/>
      <c r="ZV28" s="39"/>
      <c r="ZW28" s="39"/>
      <c r="ZX28" s="39"/>
      <c r="ZY28" s="39"/>
      <c r="ZZ28" s="39"/>
      <c r="AAA28" s="39"/>
      <c r="AAB28" s="39"/>
      <c r="AAC28" s="39"/>
      <c r="AAD28" s="39"/>
      <c r="AAE28" s="39"/>
      <c r="AAF28" s="39"/>
      <c r="AAG28" s="39"/>
      <c r="AAH28" s="39"/>
      <c r="AAI28" s="39"/>
      <c r="AAJ28" s="39"/>
      <c r="AAK28" s="39"/>
      <c r="AAL28" s="39"/>
      <c r="AAM28" s="39"/>
      <c r="AAN28" s="39"/>
      <c r="AAO28" s="39"/>
      <c r="AAP28" s="39"/>
      <c r="AAQ28" s="39"/>
      <c r="AAR28" s="39"/>
      <c r="AAS28" s="39"/>
      <c r="AAT28" s="39"/>
      <c r="AAU28" s="39"/>
      <c r="AAV28" s="39"/>
      <c r="AAW28" s="39"/>
      <c r="AAX28" s="39"/>
      <c r="AAY28" s="39"/>
      <c r="AAZ28" s="39"/>
      <c r="ABA28" s="39"/>
      <c r="ABB28" s="39"/>
      <c r="ABC28" s="39"/>
      <c r="ABD28" s="39"/>
      <c r="ABE28" s="39"/>
      <c r="ABF28" s="39"/>
      <c r="ABG28" s="39"/>
      <c r="ABH28" s="39"/>
      <c r="ABI28" s="39"/>
      <c r="ABJ28" s="39"/>
      <c r="ABK28" s="39"/>
      <c r="ABL28" s="39"/>
      <c r="ABM28" s="39"/>
      <c r="ABN28" s="39"/>
      <c r="ABO28" s="39"/>
      <c r="ABP28" s="39"/>
      <c r="ABQ28" s="39"/>
      <c r="ABR28" s="39"/>
      <c r="ABS28" s="39"/>
      <c r="ABT28" s="39"/>
      <c r="ABU28" s="39"/>
      <c r="ABV28" s="39"/>
      <c r="ABW28" s="39"/>
      <c r="ABX28" s="39"/>
      <c r="ABY28" s="39"/>
      <c r="ABZ28" s="39"/>
      <c r="ACA28" s="39"/>
      <c r="ACB28" s="39"/>
      <c r="ACC28" s="39"/>
      <c r="ACD28" s="39"/>
      <c r="ACE28" s="39"/>
      <c r="ACF28" s="39"/>
      <c r="ACG28" s="39"/>
      <c r="ACH28" s="39"/>
      <c r="ACI28" s="39"/>
      <c r="ACJ28" s="39"/>
      <c r="ACK28" s="39"/>
      <c r="ACL28" s="39"/>
      <c r="ACM28" s="39"/>
      <c r="ACN28" s="39"/>
      <c r="ACO28" s="39"/>
      <c r="ACP28" s="39"/>
      <c r="ACQ28" s="39"/>
      <c r="ACR28" s="39"/>
      <c r="ACS28" s="39"/>
      <c r="ACT28" s="39"/>
      <c r="ACU28" s="39"/>
      <c r="ACV28" s="39"/>
      <c r="ACW28" s="39"/>
      <c r="ACX28" s="39"/>
      <c r="ACY28" s="39"/>
      <c r="ACZ28" s="39"/>
      <c r="ADA28" s="39"/>
      <c r="ADB28" s="39"/>
      <c r="ADC28" s="39"/>
      <c r="ADD28" s="39"/>
      <c r="ADE28" s="39"/>
      <c r="ADF28" s="39"/>
      <c r="ADG28" s="39"/>
      <c r="ADH28" s="39"/>
      <c r="ADI28" s="39"/>
      <c r="ADJ28" s="39"/>
      <c r="ADK28" s="39"/>
      <c r="ADL28" s="39"/>
      <c r="ADM28" s="39"/>
      <c r="ADN28" s="39"/>
      <c r="ADO28" s="39"/>
      <c r="ADP28" s="39"/>
      <c r="ADQ28" s="39"/>
      <c r="ADR28" s="39"/>
      <c r="ADS28" s="39"/>
      <c r="ADT28" s="39"/>
      <c r="ADU28" s="39"/>
      <c r="ADV28" s="39"/>
      <c r="ADW28" s="39"/>
      <c r="ADX28" s="39"/>
      <c r="ADY28" s="39"/>
      <c r="ADZ28" s="39"/>
      <c r="AEA28" s="39"/>
      <c r="AEB28" s="39"/>
      <c r="AEC28" s="39"/>
      <c r="AED28" s="39"/>
      <c r="AEE28" s="39"/>
      <c r="AEF28" s="39"/>
      <c r="AEG28" s="39"/>
      <c r="AEH28" s="39"/>
      <c r="AEI28" s="39"/>
      <c r="AEJ28" s="39"/>
      <c r="AEK28" s="39"/>
      <c r="AEL28" s="39"/>
      <c r="AEM28" s="39"/>
      <c r="AEN28" s="39"/>
      <c r="AEO28" s="39"/>
      <c r="AEP28" s="39"/>
      <c r="AEQ28" s="39"/>
      <c r="AER28" s="39"/>
      <c r="AES28" s="39"/>
      <c r="AET28" s="39"/>
      <c r="AEU28" s="39"/>
      <c r="AEV28" s="39"/>
      <c r="AEW28" s="39"/>
      <c r="AEX28" s="39"/>
      <c r="AEY28" s="39"/>
      <c r="AEZ28" s="39"/>
      <c r="AFA28" s="39"/>
      <c r="AFB28" s="39"/>
      <c r="AFC28" s="39"/>
      <c r="AFD28" s="39"/>
      <c r="AFE28" s="39"/>
      <c r="AFF28" s="39"/>
      <c r="AFG28" s="39"/>
      <c r="AFH28" s="39"/>
      <c r="AFI28" s="39"/>
      <c r="AFJ28" s="39"/>
      <c r="AFK28" s="39"/>
      <c r="AFL28" s="39"/>
      <c r="AFM28" s="39"/>
      <c r="AFN28" s="39"/>
      <c r="AFO28" s="39"/>
      <c r="AFP28" s="39"/>
      <c r="AFQ28" s="39"/>
      <c r="AFR28" s="39"/>
      <c r="AFS28" s="39"/>
      <c r="AFT28" s="39"/>
      <c r="AFU28" s="39"/>
      <c r="AFV28" s="39"/>
      <c r="AFW28" s="39"/>
      <c r="AFX28" s="39"/>
    </row>
    <row r="29" spans="1:857" s="37" customFormat="1" ht="21" customHeight="1" x14ac:dyDescent="0.25">
      <c r="A29" s="463"/>
      <c r="B29" s="463"/>
      <c r="C29" s="463"/>
      <c r="D29" s="463"/>
      <c r="E29" s="463"/>
      <c r="F29" s="463"/>
      <c r="G29" s="463"/>
      <c r="H29" s="463"/>
      <c r="I29" s="463"/>
      <c r="J29" s="463"/>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3"/>
      <c r="AI29" s="463"/>
      <c r="AJ29" s="463"/>
      <c r="AK29" s="463"/>
      <c r="AL29" s="463"/>
      <c r="AM29" s="463"/>
      <c r="AN29" s="463"/>
      <c r="AO29" s="463"/>
      <c r="AP29" s="463"/>
      <c r="AQ29" s="463"/>
      <c r="AR29" s="463"/>
      <c r="AS29" s="463"/>
      <c r="AT29" s="463"/>
      <c r="AU29" s="463"/>
      <c r="AV29" s="463"/>
      <c r="AW29" s="463"/>
      <c r="AX29" s="463"/>
      <c r="AY29" s="463"/>
      <c r="AZ29" s="463"/>
      <c r="BA29" s="463"/>
      <c r="BB29" s="463"/>
      <c r="BC29" s="463"/>
      <c r="BD29" s="463"/>
      <c r="BE29" s="463"/>
      <c r="BF29" s="463"/>
      <c r="BG29" s="463"/>
      <c r="BH29" s="463"/>
      <c r="BI29" s="463"/>
      <c r="BJ29" s="463"/>
      <c r="BK29" s="463"/>
      <c r="BL29" s="463"/>
      <c r="BM29" s="463"/>
      <c r="BN29" s="463"/>
      <c r="BO29" s="463"/>
      <c r="BP29" s="463"/>
      <c r="BQ29" s="463"/>
      <c r="BR29" s="463"/>
      <c r="BS29" s="463"/>
      <c r="BT29" s="463"/>
      <c r="BU29" s="463"/>
      <c r="BV29" s="463"/>
      <c r="BW29" s="463"/>
      <c r="BX29" s="463"/>
      <c r="BY29" s="463"/>
      <c r="BZ29" s="463"/>
      <c r="CA29" s="463"/>
      <c r="CB29" s="463"/>
      <c r="CC29" s="463"/>
      <c r="CD29" s="463"/>
      <c r="CE29" s="463"/>
      <c r="DW29" s="39"/>
      <c r="DX29" s="39"/>
      <c r="DY29" s="39"/>
      <c r="DZ29" s="39"/>
      <c r="EA29" s="39"/>
      <c r="EB29" s="39"/>
      <c r="EC29" s="39"/>
      <c r="ED29" s="39"/>
      <c r="EE29" s="39"/>
      <c r="EF29" s="39"/>
      <c r="EG29" s="39"/>
      <c r="EH29" s="39"/>
      <c r="EI29" s="39"/>
      <c r="EJ29" s="39"/>
      <c r="EK29" s="39"/>
      <c r="EL29" s="39"/>
      <c r="EM29" s="39"/>
      <c r="EN29" s="39"/>
      <c r="EO29" s="39"/>
      <c r="EP29" s="39"/>
      <c r="EQ29" s="39"/>
      <c r="ER29" s="39"/>
      <c r="ES29" s="39"/>
      <c r="ET29" s="39"/>
      <c r="EU29" s="39"/>
      <c r="EV29" s="39"/>
      <c r="EW29" s="39"/>
      <c r="EX29" s="39"/>
      <c r="EY29" s="39"/>
      <c r="EZ29" s="39"/>
      <c r="FA29" s="39"/>
      <c r="FB29" s="39"/>
      <c r="FC29" s="39"/>
      <c r="FD29" s="39"/>
      <c r="FE29" s="39"/>
      <c r="FF29" s="39"/>
      <c r="FG29" s="39"/>
      <c r="FH29" s="39"/>
      <c r="FI29" s="39"/>
      <c r="FJ29" s="39"/>
      <c r="FK29" s="39"/>
      <c r="FL29" s="39"/>
      <c r="FM29" s="39"/>
      <c r="FN29" s="39"/>
      <c r="FO29" s="39"/>
      <c r="FP29" s="39"/>
      <c r="FQ29" s="39"/>
      <c r="FR29" s="39"/>
      <c r="FS29" s="39"/>
      <c r="FT29" s="39"/>
      <c r="FU29" s="39"/>
      <c r="FV29" s="39"/>
      <c r="FW29" s="39"/>
      <c r="FX29" s="39"/>
      <c r="FY29" s="39"/>
      <c r="FZ29" s="39"/>
      <c r="GA29" s="39"/>
      <c r="GB29" s="39"/>
      <c r="GC29" s="39"/>
      <c r="GD29" s="39"/>
      <c r="GE29" s="39"/>
      <c r="GF29" s="39"/>
      <c r="GG29" s="39"/>
      <c r="GH29" s="39"/>
      <c r="GI29" s="39"/>
      <c r="GJ29" s="39"/>
      <c r="GK29" s="39"/>
      <c r="GL29" s="39"/>
      <c r="GM29" s="39"/>
      <c r="GN29" s="39"/>
      <c r="GO29" s="39"/>
      <c r="GP29" s="39"/>
      <c r="GQ29" s="39"/>
      <c r="GR29" s="39"/>
      <c r="GS29" s="39"/>
      <c r="GT29" s="39"/>
      <c r="GU29" s="39"/>
      <c r="GV29" s="39"/>
      <c r="GW29" s="39"/>
      <c r="GX29" s="39"/>
      <c r="GY29" s="39"/>
      <c r="GZ29" s="39"/>
      <c r="HA29" s="39"/>
      <c r="HB29" s="39"/>
      <c r="HC29" s="39"/>
      <c r="HD29" s="39"/>
      <c r="HE29" s="39"/>
      <c r="HF29" s="39"/>
      <c r="HG29" s="39"/>
      <c r="HH29" s="39"/>
      <c r="HI29" s="39"/>
      <c r="HJ29" s="39"/>
      <c r="HK29" s="39"/>
      <c r="HL29" s="39"/>
      <c r="HM29" s="39"/>
      <c r="HN29" s="39"/>
      <c r="HO29" s="39"/>
      <c r="HP29" s="39"/>
      <c r="HQ29" s="39"/>
      <c r="HR29" s="39"/>
      <c r="HS29" s="39"/>
      <c r="HT29" s="39"/>
      <c r="HU29" s="39"/>
      <c r="HV29" s="39"/>
      <c r="HW29" s="39"/>
      <c r="HX29" s="39"/>
      <c r="HY29" s="39"/>
      <c r="HZ29" s="39"/>
      <c r="IA29" s="39"/>
      <c r="IB29" s="39"/>
      <c r="IC29" s="39"/>
      <c r="ID29" s="39"/>
      <c r="IE29" s="39"/>
      <c r="IF29" s="39"/>
      <c r="IG29" s="39"/>
      <c r="IH29" s="39"/>
      <c r="II29" s="39"/>
      <c r="IJ29" s="39"/>
      <c r="IK29" s="39"/>
      <c r="IL29" s="39"/>
      <c r="IM29" s="39"/>
      <c r="IN29" s="39"/>
      <c r="IO29" s="39"/>
      <c r="IP29" s="39"/>
      <c r="IQ29" s="39"/>
      <c r="IR29" s="39"/>
      <c r="IS29" s="39"/>
      <c r="IT29" s="39"/>
      <c r="IU29" s="39"/>
      <c r="IV29" s="39"/>
      <c r="IW29" s="39"/>
      <c r="IX29" s="39"/>
      <c r="IY29" s="39"/>
      <c r="IZ29" s="39"/>
      <c r="JA29" s="39"/>
      <c r="JB29" s="39"/>
      <c r="JC29" s="39"/>
      <c r="JD29" s="39"/>
      <c r="JE29" s="39"/>
      <c r="JF29" s="39"/>
      <c r="JG29" s="39"/>
      <c r="JH29" s="39"/>
      <c r="JI29" s="39"/>
      <c r="JJ29" s="39"/>
      <c r="JK29" s="39"/>
      <c r="JL29" s="39"/>
      <c r="JM29" s="39"/>
      <c r="JN29" s="39"/>
      <c r="JO29" s="39"/>
      <c r="JP29" s="39"/>
      <c r="JQ29" s="39"/>
      <c r="JR29" s="39"/>
      <c r="JS29" s="39"/>
      <c r="JT29" s="39"/>
      <c r="JU29" s="39"/>
      <c r="JV29" s="39"/>
      <c r="JW29" s="39"/>
      <c r="JX29" s="39"/>
      <c r="JY29" s="39"/>
      <c r="JZ29" s="39"/>
      <c r="KA29" s="39"/>
      <c r="KB29" s="39"/>
      <c r="KC29" s="39"/>
      <c r="KD29" s="39"/>
      <c r="KE29" s="39"/>
      <c r="KF29" s="39"/>
      <c r="KG29" s="39"/>
      <c r="KH29" s="39"/>
      <c r="KI29" s="39"/>
      <c r="KJ29" s="39"/>
      <c r="KK29" s="39"/>
      <c r="KL29" s="39"/>
      <c r="KM29" s="39"/>
      <c r="KN29" s="39"/>
      <c r="KO29" s="39"/>
      <c r="KP29" s="39"/>
      <c r="KQ29" s="39"/>
      <c r="KR29" s="39"/>
      <c r="KS29" s="39"/>
      <c r="KT29" s="39"/>
      <c r="KU29" s="39"/>
      <c r="KV29" s="39"/>
      <c r="KW29" s="39"/>
      <c r="KX29" s="39"/>
      <c r="KY29" s="39"/>
      <c r="KZ29" s="39"/>
      <c r="LA29" s="39"/>
      <c r="LB29" s="39"/>
      <c r="LC29" s="39"/>
      <c r="LD29" s="39"/>
      <c r="LE29" s="39"/>
      <c r="LF29" s="39"/>
      <c r="LG29" s="39"/>
      <c r="LH29" s="39"/>
      <c r="LI29" s="39"/>
      <c r="LJ29" s="39"/>
      <c r="LK29" s="39"/>
      <c r="LL29" s="39"/>
      <c r="LM29" s="39"/>
      <c r="LN29" s="39"/>
      <c r="LO29" s="39"/>
      <c r="LP29" s="39"/>
      <c r="LQ29" s="39"/>
      <c r="LR29" s="39"/>
      <c r="LS29" s="39"/>
      <c r="LT29" s="39"/>
      <c r="LU29" s="39"/>
      <c r="LV29" s="39"/>
      <c r="LW29" s="39"/>
      <c r="LX29" s="39"/>
      <c r="LY29" s="39"/>
      <c r="LZ29" s="39"/>
      <c r="MA29" s="39"/>
      <c r="MB29" s="39"/>
      <c r="MC29" s="39"/>
      <c r="MD29" s="39"/>
      <c r="ME29" s="39"/>
      <c r="MF29" s="39"/>
      <c r="MG29" s="39"/>
      <c r="MH29" s="39"/>
      <c r="MI29" s="39"/>
      <c r="MJ29" s="39"/>
      <c r="MK29" s="39"/>
      <c r="ML29" s="39"/>
      <c r="MM29" s="39"/>
      <c r="MN29" s="39"/>
      <c r="MO29" s="39"/>
      <c r="MP29" s="39"/>
      <c r="MQ29" s="39"/>
      <c r="MR29" s="39"/>
      <c r="MS29" s="39"/>
      <c r="MT29" s="39"/>
      <c r="MU29" s="39"/>
      <c r="MV29" s="39"/>
      <c r="MW29" s="39"/>
      <c r="MX29" s="39"/>
      <c r="MY29" s="39"/>
      <c r="MZ29" s="39"/>
      <c r="NA29" s="39"/>
      <c r="NB29" s="39"/>
      <c r="NC29" s="39"/>
      <c r="ND29" s="39"/>
      <c r="NE29" s="39"/>
      <c r="NF29" s="39"/>
      <c r="NG29" s="39"/>
      <c r="NH29" s="39"/>
      <c r="NI29" s="39"/>
      <c r="NJ29" s="39"/>
      <c r="NK29" s="39"/>
      <c r="NL29" s="39"/>
      <c r="NM29" s="39"/>
      <c r="NN29" s="39"/>
      <c r="NO29" s="39"/>
      <c r="NP29" s="39"/>
      <c r="NQ29" s="39"/>
      <c r="NR29" s="39"/>
      <c r="NS29" s="39"/>
      <c r="NT29" s="39"/>
      <c r="NU29" s="39"/>
      <c r="NV29" s="39"/>
      <c r="NW29" s="39"/>
      <c r="NX29" s="39"/>
      <c r="NY29" s="39"/>
      <c r="NZ29" s="39"/>
      <c r="OA29" s="39"/>
      <c r="OB29" s="39"/>
      <c r="OC29" s="39"/>
      <c r="OD29" s="39"/>
      <c r="OE29" s="39"/>
      <c r="OF29" s="39"/>
      <c r="OG29" s="39"/>
      <c r="OH29" s="39"/>
      <c r="OI29" s="39"/>
      <c r="OJ29" s="39"/>
      <c r="OK29" s="39"/>
      <c r="OL29" s="39"/>
      <c r="OM29" s="39"/>
      <c r="ON29" s="39"/>
      <c r="OO29" s="39"/>
      <c r="OP29" s="39"/>
      <c r="OQ29" s="39"/>
      <c r="OR29" s="39"/>
      <c r="OS29" s="39"/>
      <c r="OT29" s="39"/>
      <c r="OU29" s="39"/>
      <c r="OV29" s="39"/>
      <c r="OW29" s="39"/>
      <c r="OX29" s="39"/>
      <c r="OY29" s="39"/>
      <c r="OZ29" s="39"/>
      <c r="PA29" s="39"/>
      <c r="PB29" s="39"/>
      <c r="PC29" s="39"/>
      <c r="PD29" s="39"/>
      <c r="PE29" s="39"/>
      <c r="PF29" s="39"/>
      <c r="PG29" s="39"/>
      <c r="PH29" s="39"/>
      <c r="PI29" s="39"/>
      <c r="PJ29" s="39"/>
      <c r="PK29" s="39"/>
      <c r="PL29" s="39"/>
      <c r="PM29" s="39"/>
      <c r="PN29" s="39"/>
      <c r="PO29" s="39"/>
      <c r="PP29" s="39"/>
      <c r="PQ29" s="39"/>
      <c r="PR29" s="39"/>
      <c r="PS29" s="39"/>
      <c r="PT29" s="39"/>
      <c r="PU29" s="39"/>
      <c r="PV29" s="39"/>
      <c r="PW29" s="39"/>
      <c r="PX29" s="39"/>
      <c r="PY29" s="39"/>
      <c r="PZ29" s="39"/>
      <c r="QA29" s="39"/>
      <c r="QB29" s="39"/>
      <c r="QC29" s="39"/>
      <c r="QD29" s="39"/>
      <c r="QE29" s="39"/>
      <c r="QF29" s="39"/>
      <c r="QG29" s="39"/>
      <c r="QH29" s="39"/>
      <c r="QI29" s="39"/>
      <c r="QJ29" s="39"/>
      <c r="QK29" s="39"/>
      <c r="QL29" s="39"/>
      <c r="QM29" s="39"/>
      <c r="QN29" s="39"/>
      <c r="QO29" s="39"/>
      <c r="QP29" s="39"/>
      <c r="QQ29" s="39"/>
      <c r="QR29" s="39"/>
      <c r="QS29" s="39"/>
      <c r="QT29" s="39"/>
      <c r="QU29" s="39"/>
      <c r="QV29" s="39"/>
      <c r="QW29" s="39"/>
      <c r="QX29" s="39"/>
      <c r="QY29" s="39"/>
      <c r="QZ29" s="39"/>
      <c r="RA29" s="39"/>
      <c r="RB29" s="39"/>
      <c r="RC29" s="39"/>
      <c r="RD29" s="39"/>
      <c r="RE29" s="39"/>
      <c r="RF29" s="39"/>
      <c r="RG29" s="39"/>
      <c r="RH29" s="39"/>
      <c r="RI29" s="39"/>
      <c r="RJ29" s="39"/>
      <c r="RK29" s="39"/>
      <c r="RL29" s="39"/>
      <c r="RM29" s="39"/>
      <c r="RN29" s="39"/>
      <c r="RO29" s="39"/>
      <c r="RP29" s="39"/>
      <c r="RQ29" s="39"/>
      <c r="RR29" s="39"/>
      <c r="RS29" s="39"/>
      <c r="RT29" s="39"/>
      <c r="RU29" s="39"/>
      <c r="RV29" s="39"/>
      <c r="RW29" s="39"/>
      <c r="RX29" s="39"/>
      <c r="RY29" s="39"/>
      <c r="RZ29" s="39"/>
      <c r="SA29" s="39"/>
      <c r="SB29" s="39"/>
      <c r="SC29" s="39"/>
      <c r="SD29" s="39"/>
      <c r="SE29" s="39"/>
      <c r="SF29" s="39"/>
      <c r="SG29" s="39"/>
      <c r="SH29" s="39"/>
      <c r="SI29" s="39"/>
      <c r="SJ29" s="39"/>
      <c r="SK29" s="39"/>
      <c r="SL29" s="39"/>
      <c r="SM29" s="39"/>
      <c r="SN29" s="39"/>
      <c r="SO29" s="39"/>
      <c r="SP29" s="39"/>
      <c r="SQ29" s="39"/>
      <c r="SR29" s="39"/>
      <c r="SS29" s="39"/>
      <c r="ST29" s="39"/>
      <c r="SU29" s="39"/>
      <c r="SV29" s="39"/>
      <c r="SW29" s="39"/>
      <c r="SX29" s="39"/>
      <c r="SY29" s="39"/>
      <c r="SZ29" s="39"/>
      <c r="TA29" s="39"/>
      <c r="TB29" s="39"/>
      <c r="TC29" s="39"/>
      <c r="TD29" s="39"/>
      <c r="TE29" s="39"/>
      <c r="TF29" s="39"/>
      <c r="TG29" s="39"/>
      <c r="TH29" s="39"/>
      <c r="TI29" s="39"/>
      <c r="TJ29" s="39"/>
      <c r="TK29" s="39"/>
      <c r="TL29" s="39"/>
      <c r="TM29" s="39"/>
      <c r="TN29" s="39"/>
      <c r="TO29" s="39"/>
      <c r="TP29" s="39"/>
      <c r="TQ29" s="39"/>
      <c r="TR29" s="39"/>
      <c r="TS29" s="39"/>
      <c r="TT29" s="39"/>
      <c r="TU29" s="39"/>
      <c r="TV29" s="39"/>
      <c r="TW29" s="39"/>
      <c r="TX29" s="39"/>
      <c r="TY29" s="39"/>
      <c r="TZ29" s="39"/>
      <c r="UA29" s="39"/>
      <c r="UB29" s="39"/>
      <c r="UC29" s="39"/>
      <c r="UD29" s="39"/>
      <c r="UE29" s="39"/>
      <c r="UF29" s="39"/>
      <c r="UG29" s="39"/>
      <c r="UH29" s="39"/>
      <c r="UI29" s="39"/>
      <c r="UJ29" s="39"/>
      <c r="UK29" s="39"/>
      <c r="UL29" s="39"/>
      <c r="UM29" s="39"/>
      <c r="UN29" s="39"/>
      <c r="UO29" s="39"/>
      <c r="UP29" s="39"/>
      <c r="UQ29" s="39"/>
      <c r="UR29" s="39"/>
      <c r="US29" s="39"/>
      <c r="UT29" s="39"/>
      <c r="UU29" s="39"/>
      <c r="UV29" s="39"/>
      <c r="UW29" s="39"/>
      <c r="UX29" s="39"/>
      <c r="UY29" s="39"/>
      <c r="UZ29" s="39"/>
      <c r="VA29" s="39"/>
      <c r="VB29" s="39"/>
      <c r="VC29" s="39"/>
      <c r="VD29" s="39"/>
      <c r="VE29" s="39"/>
      <c r="VF29" s="39"/>
      <c r="VG29" s="39"/>
      <c r="VH29" s="39"/>
      <c r="VI29" s="39"/>
      <c r="VJ29" s="39"/>
      <c r="VK29" s="39"/>
      <c r="VL29" s="39"/>
      <c r="VM29" s="39"/>
      <c r="VN29" s="39"/>
      <c r="VO29" s="39"/>
      <c r="VP29" s="39"/>
      <c r="VQ29" s="39"/>
      <c r="VR29" s="39"/>
      <c r="VS29" s="39"/>
      <c r="VT29" s="39"/>
      <c r="VU29" s="39"/>
      <c r="VV29" s="39"/>
      <c r="VW29" s="39"/>
      <c r="VX29" s="39"/>
      <c r="VY29" s="39"/>
      <c r="VZ29" s="39"/>
      <c r="WA29" s="39"/>
      <c r="WB29" s="39"/>
      <c r="WC29" s="39"/>
      <c r="WD29" s="39"/>
      <c r="WE29" s="39"/>
      <c r="WF29" s="39"/>
      <c r="WG29" s="39"/>
      <c r="WH29" s="39"/>
      <c r="WI29" s="39"/>
      <c r="WJ29" s="39"/>
      <c r="WK29" s="39"/>
      <c r="WL29" s="39"/>
      <c r="WM29" s="39"/>
      <c r="WN29" s="39"/>
      <c r="WO29" s="39"/>
      <c r="WP29" s="39"/>
      <c r="WQ29" s="39"/>
      <c r="WR29" s="39"/>
      <c r="WS29" s="39"/>
      <c r="WT29" s="39"/>
      <c r="WU29" s="39"/>
      <c r="WV29" s="39"/>
      <c r="WW29" s="39"/>
      <c r="WX29" s="39"/>
      <c r="WY29" s="39"/>
      <c r="WZ29" s="39"/>
      <c r="XA29" s="39"/>
      <c r="XB29" s="39"/>
      <c r="XC29" s="39"/>
      <c r="XD29" s="39"/>
      <c r="XE29" s="39"/>
      <c r="XF29" s="39"/>
      <c r="XG29" s="39"/>
      <c r="XH29" s="39"/>
      <c r="XI29" s="39"/>
      <c r="XJ29" s="39"/>
      <c r="XK29" s="39"/>
      <c r="XL29" s="39"/>
      <c r="XM29" s="39"/>
      <c r="XN29" s="39"/>
      <c r="XO29" s="39"/>
      <c r="XP29" s="39"/>
      <c r="XQ29" s="39"/>
      <c r="XR29" s="39"/>
      <c r="XS29" s="39"/>
      <c r="XT29" s="39"/>
      <c r="XU29" s="39"/>
      <c r="XV29" s="39"/>
      <c r="XW29" s="39"/>
      <c r="XX29" s="39"/>
      <c r="XY29" s="39"/>
      <c r="XZ29" s="39"/>
      <c r="YA29" s="39"/>
      <c r="YB29" s="39"/>
      <c r="YC29" s="39"/>
      <c r="YD29" s="39"/>
      <c r="YE29" s="39"/>
      <c r="YF29" s="39"/>
      <c r="YG29" s="39"/>
      <c r="YH29" s="39"/>
      <c r="YI29" s="39"/>
      <c r="YJ29" s="39"/>
      <c r="YK29" s="39"/>
      <c r="YL29" s="39"/>
      <c r="YM29" s="39"/>
      <c r="YN29" s="39"/>
      <c r="YO29" s="39"/>
      <c r="YP29" s="39"/>
      <c r="YQ29" s="39"/>
      <c r="YR29" s="39"/>
      <c r="YS29" s="39"/>
      <c r="YT29" s="39"/>
      <c r="YU29" s="39"/>
      <c r="YV29" s="39"/>
      <c r="YW29" s="39"/>
      <c r="YX29" s="39"/>
      <c r="YY29" s="39"/>
      <c r="YZ29" s="39"/>
      <c r="ZA29" s="39"/>
      <c r="ZB29" s="39"/>
      <c r="ZC29" s="39"/>
      <c r="ZD29" s="39"/>
      <c r="ZE29" s="39"/>
      <c r="ZF29" s="39"/>
      <c r="ZG29" s="39"/>
      <c r="ZH29" s="39"/>
      <c r="ZI29" s="39"/>
      <c r="ZJ29" s="39"/>
      <c r="ZK29" s="39"/>
      <c r="ZL29" s="39"/>
      <c r="ZM29" s="39"/>
      <c r="ZN29" s="39"/>
      <c r="ZO29" s="39"/>
      <c r="ZP29" s="39"/>
      <c r="ZQ29" s="39"/>
      <c r="ZR29" s="39"/>
      <c r="ZS29" s="39"/>
      <c r="ZT29" s="39"/>
      <c r="ZU29" s="39"/>
      <c r="ZV29" s="39"/>
      <c r="ZW29" s="39"/>
      <c r="ZX29" s="39"/>
      <c r="ZY29" s="39"/>
      <c r="ZZ29" s="39"/>
      <c r="AAA29" s="39"/>
      <c r="AAB29" s="39"/>
      <c r="AAC29" s="39"/>
      <c r="AAD29" s="39"/>
      <c r="AAE29" s="39"/>
      <c r="AAF29" s="39"/>
      <c r="AAG29" s="39"/>
      <c r="AAH29" s="39"/>
      <c r="AAI29" s="39"/>
      <c r="AAJ29" s="39"/>
      <c r="AAK29" s="39"/>
      <c r="AAL29" s="39"/>
      <c r="AAM29" s="39"/>
      <c r="AAN29" s="39"/>
      <c r="AAO29" s="39"/>
      <c r="AAP29" s="39"/>
      <c r="AAQ29" s="39"/>
      <c r="AAR29" s="39"/>
      <c r="AAS29" s="39"/>
      <c r="AAT29" s="39"/>
      <c r="AAU29" s="39"/>
      <c r="AAV29" s="39"/>
      <c r="AAW29" s="39"/>
      <c r="AAX29" s="39"/>
      <c r="AAY29" s="39"/>
      <c r="AAZ29" s="39"/>
      <c r="ABA29" s="39"/>
      <c r="ABB29" s="39"/>
      <c r="ABC29" s="39"/>
      <c r="ABD29" s="39"/>
      <c r="ABE29" s="39"/>
      <c r="ABF29" s="39"/>
      <c r="ABG29" s="39"/>
      <c r="ABH29" s="39"/>
      <c r="ABI29" s="39"/>
      <c r="ABJ29" s="39"/>
      <c r="ABK29" s="39"/>
      <c r="ABL29" s="39"/>
      <c r="ABM29" s="39"/>
      <c r="ABN29" s="39"/>
      <c r="ABO29" s="39"/>
      <c r="ABP29" s="39"/>
      <c r="ABQ29" s="39"/>
      <c r="ABR29" s="39"/>
      <c r="ABS29" s="39"/>
      <c r="ABT29" s="39"/>
      <c r="ABU29" s="39"/>
      <c r="ABV29" s="39"/>
      <c r="ABW29" s="39"/>
      <c r="ABX29" s="39"/>
      <c r="ABY29" s="39"/>
      <c r="ABZ29" s="39"/>
      <c r="ACA29" s="39"/>
      <c r="ACB29" s="39"/>
      <c r="ACC29" s="39"/>
      <c r="ACD29" s="39"/>
      <c r="ACE29" s="39"/>
      <c r="ACF29" s="39"/>
      <c r="ACG29" s="39"/>
      <c r="ACH29" s="39"/>
      <c r="ACI29" s="39"/>
      <c r="ACJ29" s="39"/>
      <c r="ACK29" s="39"/>
      <c r="ACL29" s="39"/>
      <c r="ACM29" s="39"/>
      <c r="ACN29" s="39"/>
      <c r="ACO29" s="39"/>
      <c r="ACP29" s="39"/>
      <c r="ACQ29" s="39"/>
      <c r="ACR29" s="39"/>
      <c r="ACS29" s="39"/>
      <c r="ACT29" s="39"/>
      <c r="ACU29" s="39"/>
      <c r="ACV29" s="39"/>
      <c r="ACW29" s="39"/>
      <c r="ACX29" s="39"/>
      <c r="ACY29" s="39"/>
      <c r="ACZ29" s="39"/>
      <c r="ADA29" s="39"/>
      <c r="ADB29" s="39"/>
      <c r="ADC29" s="39"/>
      <c r="ADD29" s="39"/>
      <c r="ADE29" s="39"/>
      <c r="ADF29" s="39"/>
      <c r="ADG29" s="39"/>
      <c r="ADH29" s="39"/>
      <c r="ADI29" s="39"/>
      <c r="ADJ29" s="39"/>
      <c r="ADK29" s="39"/>
      <c r="ADL29" s="39"/>
      <c r="ADM29" s="39"/>
      <c r="ADN29" s="39"/>
      <c r="ADO29" s="39"/>
      <c r="ADP29" s="39"/>
      <c r="ADQ29" s="39"/>
      <c r="ADR29" s="39"/>
      <c r="ADS29" s="39"/>
      <c r="ADT29" s="39"/>
      <c r="ADU29" s="39"/>
      <c r="ADV29" s="39"/>
      <c r="ADW29" s="39"/>
      <c r="ADX29" s="39"/>
      <c r="ADY29" s="39"/>
      <c r="ADZ29" s="39"/>
      <c r="AEA29" s="39"/>
      <c r="AEB29" s="39"/>
      <c r="AEC29" s="39"/>
      <c r="AED29" s="39"/>
      <c r="AEE29" s="39"/>
      <c r="AEF29" s="39"/>
      <c r="AEG29" s="39"/>
      <c r="AEH29" s="39"/>
      <c r="AEI29" s="39"/>
      <c r="AEJ29" s="39"/>
      <c r="AEK29" s="39"/>
      <c r="AEL29" s="39"/>
      <c r="AEM29" s="39"/>
      <c r="AEN29" s="39"/>
      <c r="AEO29" s="39"/>
      <c r="AEP29" s="39"/>
      <c r="AEQ29" s="39"/>
      <c r="AER29" s="39"/>
      <c r="AES29" s="39"/>
      <c r="AET29" s="39"/>
      <c r="AEU29" s="39"/>
      <c r="AEV29" s="39"/>
      <c r="AEW29" s="39"/>
      <c r="AEX29" s="39"/>
      <c r="AEY29" s="39"/>
      <c r="AEZ29" s="39"/>
      <c r="AFA29" s="39"/>
      <c r="AFB29" s="39"/>
      <c r="AFC29" s="39"/>
      <c r="AFD29" s="39"/>
      <c r="AFE29" s="39"/>
      <c r="AFF29" s="39"/>
      <c r="AFG29" s="39"/>
      <c r="AFH29" s="39"/>
      <c r="AFI29" s="39"/>
      <c r="AFJ29" s="39"/>
      <c r="AFK29" s="39"/>
      <c r="AFL29" s="39"/>
      <c r="AFM29" s="39"/>
      <c r="AFN29" s="39"/>
      <c r="AFO29" s="39"/>
      <c r="AFP29" s="39"/>
      <c r="AFQ29" s="39"/>
      <c r="AFR29" s="39"/>
      <c r="AFS29" s="39"/>
      <c r="AFT29" s="39"/>
      <c r="AFU29" s="39"/>
      <c r="AFV29" s="39"/>
      <c r="AFW29" s="39"/>
      <c r="AFX29" s="39"/>
    </row>
    <row r="30" spans="1:857" s="37" customFormat="1" ht="19.5" customHeight="1" x14ac:dyDescent="0.25">
      <c r="A30" s="463"/>
      <c r="B30" s="463"/>
      <c r="C30" s="463"/>
      <c r="D30" s="463"/>
      <c r="E30" s="463"/>
      <c r="F30" s="463"/>
      <c r="G30" s="463"/>
      <c r="H30" s="463"/>
      <c r="I30" s="463"/>
      <c r="J30" s="463"/>
      <c r="K30" s="463"/>
      <c r="L30" s="463"/>
      <c r="M30" s="463"/>
      <c r="N30" s="463"/>
      <c r="O30" s="463"/>
      <c r="P30" s="463"/>
      <c r="Q30" s="463"/>
      <c r="R30" s="463"/>
      <c r="S30" s="463"/>
      <c r="T30" s="463"/>
      <c r="U30" s="463"/>
      <c r="V30" s="463"/>
      <c r="W30" s="463"/>
      <c r="X30" s="463"/>
      <c r="Y30" s="463"/>
      <c r="Z30" s="463"/>
      <c r="AA30" s="463"/>
      <c r="AB30" s="463"/>
      <c r="AC30" s="463"/>
      <c r="AD30" s="463"/>
      <c r="AE30" s="463"/>
      <c r="AF30" s="463"/>
      <c r="AG30" s="463"/>
      <c r="AH30" s="463"/>
      <c r="AI30" s="463"/>
      <c r="AJ30" s="463"/>
      <c r="AK30" s="463"/>
      <c r="AL30" s="463"/>
      <c r="AM30" s="463"/>
      <c r="AN30" s="463"/>
      <c r="AO30" s="463"/>
      <c r="AP30" s="463"/>
      <c r="AQ30" s="463"/>
      <c r="AR30" s="463"/>
      <c r="AS30" s="463"/>
      <c r="AT30" s="463"/>
      <c r="AU30" s="463"/>
      <c r="AV30" s="463"/>
      <c r="AW30" s="463"/>
      <c r="AX30" s="463"/>
      <c r="AY30" s="463"/>
      <c r="AZ30" s="463"/>
      <c r="BA30" s="463"/>
      <c r="BB30" s="463"/>
      <c r="BC30" s="463"/>
      <c r="BD30" s="463"/>
      <c r="BE30" s="463"/>
      <c r="BF30" s="463"/>
      <c r="BG30" s="463"/>
      <c r="BH30" s="463"/>
      <c r="BI30" s="463"/>
      <c r="BJ30" s="463"/>
      <c r="BK30" s="463"/>
      <c r="BL30" s="463"/>
      <c r="BM30" s="463"/>
      <c r="BN30" s="463"/>
      <c r="BO30" s="463"/>
      <c r="BP30" s="463"/>
      <c r="BQ30" s="463"/>
      <c r="BR30" s="463"/>
      <c r="BS30" s="463"/>
      <c r="BT30" s="463"/>
      <c r="BU30" s="463"/>
      <c r="BV30" s="463"/>
      <c r="BW30" s="463"/>
      <c r="BX30" s="463"/>
      <c r="BY30" s="463"/>
      <c r="BZ30" s="463"/>
      <c r="CA30" s="463"/>
      <c r="CB30" s="463"/>
      <c r="CC30" s="463"/>
      <c r="CD30" s="463"/>
      <c r="CE30" s="463"/>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c r="GH30" s="39"/>
      <c r="GI30" s="39"/>
      <c r="GJ30" s="39"/>
      <c r="GK30" s="39"/>
      <c r="GL30" s="39"/>
      <c r="GM30" s="39"/>
      <c r="GN30" s="39"/>
      <c r="GO30" s="39"/>
      <c r="GP30" s="39"/>
      <c r="GQ30" s="39"/>
      <c r="GR30" s="39"/>
      <c r="GS30" s="39"/>
      <c r="GT30" s="39"/>
      <c r="GU30" s="39"/>
      <c r="GV30" s="39"/>
      <c r="GW30" s="39"/>
      <c r="GX30" s="39"/>
      <c r="GY30" s="39"/>
      <c r="GZ30" s="39"/>
      <c r="HA30" s="39"/>
      <c r="HB30" s="39"/>
      <c r="HC30" s="39"/>
      <c r="HD30" s="39"/>
      <c r="HE30" s="39"/>
      <c r="HF30" s="39"/>
      <c r="HG30" s="39"/>
      <c r="HH30" s="39"/>
      <c r="HI30" s="39"/>
      <c r="HJ30" s="39"/>
      <c r="HK30" s="39"/>
      <c r="HL30" s="39"/>
      <c r="HM30" s="39"/>
      <c r="HN30" s="39"/>
      <c r="HO30" s="39"/>
      <c r="HP30" s="39"/>
      <c r="HQ30" s="39"/>
      <c r="HR30" s="39"/>
      <c r="HS30" s="39"/>
      <c r="HT30" s="39"/>
      <c r="HU30" s="39"/>
      <c r="HV30" s="39"/>
      <c r="HW30" s="39"/>
      <c r="HX30" s="39"/>
      <c r="HY30" s="39"/>
      <c r="HZ30" s="39"/>
      <c r="IA30" s="39"/>
      <c r="IB30" s="39"/>
      <c r="IC30" s="39"/>
      <c r="ID30" s="39"/>
      <c r="IE30" s="39"/>
      <c r="IF30" s="39"/>
      <c r="IG30" s="39"/>
      <c r="IH30" s="39"/>
      <c r="II30" s="39"/>
      <c r="IJ30" s="39"/>
      <c r="IK30" s="39"/>
      <c r="IL30" s="39"/>
      <c r="IM30" s="39"/>
      <c r="IN30" s="39"/>
      <c r="IO30" s="39"/>
      <c r="IP30" s="39"/>
      <c r="IQ30" s="39"/>
      <c r="IR30" s="39"/>
      <c r="IS30" s="39"/>
      <c r="IT30" s="39"/>
      <c r="IU30" s="39"/>
      <c r="IV30" s="39"/>
      <c r="IW30" s="39"/>
      <c r="IX30" s="39"/>
      <c r="IY30" s="39"/>
      <c r="IZ30" s="39"/>
      <c r="JA30" s="39"/>
      <c r="JB30" s="39"/>
      <c r="JC30" s="39"/>
      <c r="JD30" s="39"/>
      <c r="JE30" s="39"/>
      <c r="JF30" s="39"/>
      <c r="JG30" s="39"/>
      <c r="JH30" s="39"/>
      <c r="JI30" s="39"/>
      <c r="JJ30" s="39"/>
      <c r="JK30" s="39"/>
      <c r="JL30" s="39"/>
      <c r="JM30" s="39"/>
      <c r="JN30" s="39"/>
      <c r="JO30" s="39"/>
      <c r="JP30" s="39"/>
      <c r="JQ30" s="39"/>
      <c r="JR30" s="39"/>
      <c r="JS30" s="39"/>
      <c r="JT30" s="39"/>
      <c r="JU30" s="39"/>
      <c r="JV30" s="39"/>
      <c r="JW30" s="39"/>
      <c r="JX30" s="39"/>
      <c r="JY30" s="39"/>
      <c r="JZ30" s="39"/>
      <c r="KA30" s="39"/>
      <c r="KB30" s="39"/>
      <c r="KC30" s="39"/>
      <c r="KD30" s="39"/>
      <c r="KE30" s="39"/>
      <c r="KF30" s="39"/>
      <c r="KG30" s="39"/>
      <c r="KH30" s="39"/>
      <c r="KI30" s="39"/>
      <c r="KJ30" s="39"/>
      <c r="KK30" s="39"/>
      <c r="KL30" s="39"/>
      <c r="KM30" s="39"/>
      <c r="KN30" s="39"/>
      <c r="KO30" s="39"/>
      <c r="KP30" s="39"/>
      <c r="KQ30" s="39"/>
      <c r="KR30" s="39"/>
      <c r="KS30" s="39"/>
      <c r="KT30" s="39"/>
      <c r="KU30" s="39"/>
      <c r="KV30" s="39"/>
      <c r="KW30" s="39"/>
      <c r="KX30" s="39"/>
      <c r="KY30" s="39"/>
      <c r="KZ30" s="39"/>
      <c r="LA30" s="39"/>
      <c r="LB30" s="39"/>
      <c r="LC30" s="39"/>
      <c r="LD30" s="39"/>
      <c r="LE30" s="39"/>
      <c r="LF30" s="39"/>
      <c r="LG30" s="39"/>
      <c r="LH30" s="39"/>
      <c r="LI30" s="39"/>
      <c r="LJ30" s="39"/>
      <c r="LK30" s="39"/>
      <c r="LL30" s="39"/>
      <c r="LM30" s="39"/>
      <c r="LN30" s="39"/>
      <c r="LO30" s="39"/>
      <c r="LP30" s="39"/>
      <c r="LQ30" s="39"/>
      <c r="LR30" s="39"/>
      <c r="LS30" s="39"/>
      <c r="LT30" s="39"/>
      <c r="LU30" s="39"/>
      <c r="LV30" s="39"/>
      <c r="LW30" s="39"/>
      <c r="LX30" s="39"/>
      <c r="LY30" s="39"/>
      <c r="LZ30" s="39"/>
      <c r="MA30" s="39"/>
      <c r="MB30" s="39"/>
      <c r="MC30" s="39"/>
      <c r="MD30" s="39"/>
      <c r="ME30" s="39"/>
      <c r="MF30" s="39"/>
      <c r="MG30" s="39"/>
      <c r="MH30" s="39"/>
      <c r="MI30" s="39"/>
      <c r="MJ30" s="39"/>
      <c r="MK30" s="39"/>
      <c r="ML30" s="39"/>
      <c r="MM30" s="39"/>
      <c r="MN30" s="39"/>
      <c r="MO30" s="39"/>
      <c r="MP30" s="39"/>
      <c r="MQ30" s="39"/>
      <c r="MR30" s="39"/>
      <c r="MS30" s="39"/>
      <c r="MT30" s="39"/>
      <c r="MU30" s="39"/>
      <c r="MV30" s="39"/>
      <c r="MW30" s="39"/>
      <c r="MX30" s="39"/>
      <c r="MY30" s="39"/>
      <c r="MZ30" s="39"/>
      <c r="NA30" s="39"/>
      <c r="NB30" s="39"/>
      <c r="NC30" s="39"/>
      <c r="ND30" s="39"/>
      <c r="NE30" s="39"/>
      <c r="NF30" s="39"/>
      <c r="NG30" s="39"/>
      <c r="NH30" s="39"/>
      <c r="NI30" s="39"/>
      <c r="NJ30" s="39"/>
      <c r="NK30" s="39"/>
      <c r="NL30" s="39"/>
      <c r="NM30" s="39"/>
      <c r="NN30" s="39"/>
      <c r="NO30" s="39"/>
      <c r="NP30" s="39"/>
      <c r="NQ30" s="39"/>
      <c r="NR30" s="39"/>
      <c r="NS30" s="39"/>
      <c r="NT30" s="39"/>
      <c r="NU30" s="39"/>
      <c r="NV30" s="39"/>
      <c r="NW30" s="39"/>
      <c r="NX30" s="39"/>
      <c r="NY30" s="39"/>
      <c r="NZ30" s="39"/>
      <c r="OA30" s="39"/>
      <c r="OB30" s="39"/>
      <c r="OC30" s="39"/>
      <c r="OD30" s="39"/>
      <c r="OE30" s="39"/>
      <c r="OF30" s="39"/>
      <c r="OG30" s="39"/>
      <c r="OH30" s="39"/>
      <c r="OI30" s="39"/>
      <c r="OJ30" s="39"/>
      <c r="OK30" s="39"/>
      <c r="OL30" s="39"/>
      <c r="OM30" s="39"/>
      <c r="ON30" s="39"/>
      <c r="OO30" s="39"/>
      <c r="OP30" s="39"/>
      <c r="OQ30" s="39"/>
      <c r="OR30" s="39"/>
      <c r="OS30" s="39"/>
      <c r="OT30" s="39"/>
      <c r="OU30" s="39"/>
      <c r="OV30" s="39"/>
      <c r="OW30" s="39"/>
      <c r="OX30" s="39"/>
      <c r="OY30" s="39"/>
      <c r="OZ30" s="39"/>
      <c r="PA30" s="39"/>
      <c r="PB30" s="39"/>
      <c r="PC30" s="39"/>
      <c r="PD30" s="39"/>
      <c r="PE30" s="39"/>
      <c r="PF30" s="39"/>
      <c r="PG30" s="39"/>
      <c r="PH30" s="39"/>
      <c r="PI30" s="39"/>
      <c r="PJ30" s="39"/>
      <c r="PK30" s="39"/>
      <c r="PL30" s="39"/>
      <c r="PM30" s="39"/>
      <c r="PN30" s="39"/>
      <c r="PO30" s="39"/>
      <c r="PP30" s="39"/>
      <c r="PQ30" s="39"/>
      <c r="PR30" s="39"/>
      <c r="PS30" s="39"/>
      <c r="PT30" s="39"/>
      <c r="PU30" s="39"/>
      <c r="PV30" s="39"/>
      <c r="PW30" s="39"/>
      <c r="PX30" s="39"/>
      <c r="PY30" s="39"/>
      <c r="PZ30" s="39"/>
      <c r="QA30" s="39"/>
      <c r="QB30" s="39"/>
      <c r="QC30" s="39"/>
      <c r="QD30" s="39"/>
      <c r="QE30" s="39"/>
      <c r="QF30" s="39"/>
      <c r="QG30" s="39"/>
      <c r="QH30" s="39"/>
      <c r="QI30" s="39"/>
      <c r="QJ30" s="39"/>
      <c r="QK30" s="39"/>
      <c r="QL30" s="39"/>
      <c r="QM30" s="39"/>
      <c r="QN30" s="39"/>
      <c r="QO30" s="39"/>
      <c r="QP30" s="39"/>
      <c r="QQ30" s="39"/>
      <c r="QR30" s="39"/>
      <c r="QS30" s="39"/>
      <c r="QT30" s="39"/>
      <c r="QU30" s="39"/>
      <c r="QV30" s="39"/>
      <c r="QW30" s="39"/>
      <c r="QX30" s="39"/>
      <c r="QY30" s="39"/>
      <c r="QZ30" s="39"/>
      <c r="RA30" s="39"/>
      <c r="RB30" s="39"/>
      <c r="RC30" s="39"/>
      <c r="RD30" s="39"/>
      <c r="RE30" s="39"/>
      <c r="RF30" s="39"/>
      <c r="RG30" s="39"/>
      <c r="RH30" s="39"/>
      <c r="RI30" s="39"/>
      <c r="RJ30" s="39"/>
      <c r="RK30" s="39"/>
      <c r="RL30" s="39"/>
      <c r="RM30" s="39"/>
      <c r="RN30" s="39"/>
      <c r="RO30" s="39"/>
      <c r="RP30" s="39"/>
      <c r="RQ30" s="39"/>
      <c r="RR30" s="39"/>
      <c r="RS30" s="39"/>
      <c r="RT30" s="39"/>
      <c r="RU30" s="39"/>
      <c r="RV30" s="39"/>
      <c r="RW30" s="39"/>
      <c r="RX30" s="39"/>
      <c r="RY30" s="39"/>
      <c r="RZ30" s="39"/>
      <c r="SA30" s="39"/>
      <c r="SB30" s="39"/>
      <c r="SC30" s="39"/>
      <c r="SD30" s="39"/>
      <c r="SE30" s="39"/>
      <c r="SF30" s="39"/>
      <c r="SG30" s="39"/>
      <c r="SH30" s="39"/>
      <c r="SI30" s="39"/>
      <c r="SJ30" s="39"/>
      <c r="SK30" s="39"/>
      <c r="SL30" s="39"/>
      <c r="SM30" s="39"/>
      <c r="SN30" s="39"/>
      <c r="SO30" s="39"/>
      <c r="SP30" s="39"/>
      <c r="SQ30" s="39"/>
      <c r="SR30" s="39"/>
      <c r="SS30" s="39"/>
      <c r="ST30" s="39"/>
      <c r="SU30" s="39"/>
      <c r="SV30" s="39"/>
      <c r="SW30" s="39"/>
      <c r="SX30" s="39"/>
      <c r="SY30" s="39"/>
      <c r="SZ30" s="39"/>
      <c r="TA30" s="39"/>
      <c r="TB30" s="39"/>
      <c r="TC30" s="39"/>
      <c r="TD30" s="39"/>
      <c r="TE30" s="39"/>
      <c r="TF30" s="39"/>
      <c r="TG30" s="39"/>
      <c r="TH30" s="39"/>
      <c r="TI30" s="39"/>
      <c r="TJ30" s="39"/>
      <c r="TK30" s="39"/>
      <c r="TL30" s="39"/>
      <c r="TM30" s="39"/>
      <c r="TN30" s="39"/>
      <c r="TO30" s="39"/>
      <c r="TP30" s="39"/>
      <c r="TQ30" s="39"/>
      <c r="TR30" s="39"/>
      <c r="TS30" s="39"/>
      <c r="TT30" s="39"/>
      <c r="TU30" s="39"/>
      <c r="TV30" s="39"/>
      <c r="TW30" s="39"/>
      <c r="TX30" s="39"/>
      <c r="TY30" s="39"/>
      <c r="TZ30" s="39"/>
      <c r="UA30" s="39"/>
      <c r="UB30" s="39"/>
      <c r="UC30" s="39"/>
      <c r="UD30" s="39"/>
      <c r="UE30" s="39"/>
      <c r="UF30" s="39"/>
      <c r="UG30" s="39"/>
      <c r="UH30" s="39"/>
      <c r="UI30" s="39"/>
      <c r="UJ30" s="39"/>
      <c r="UK30" s="39"/>
      <c r="UL30" s="39"/>
      <c r="UM30" s="39"/>
      <c r="UN30" s="39"/>
      <c r="UO30" s="39"/>
      <c r="UP30" s="39"/>
      <c r="UQ30" s="39"/>
      <c r="UR30" s="39"/>
      <c r="US30" s="39"/>
      <c r="UT30" s="39"/>
      <c r="UU30" s="39"/>
      <c r="UV30" s="39"/>
      <c r="UW30" s="39"/>
      <c r="UX30" s="39"/>
      <c r="UY30" s="39"/>
      <c r="UZ30" s="39"/>
      <c r="VA30" s="39"/>
      <c r="VB30" s="39"/>
      <c r="VC30" s="39"/>
      <c r="VD30" s="39"/>
      <c r="VE30" s="39"/>
      <c r="VF30" s="39"/>
      <c r="VG30" s="39"/>
      <c r="VH30" s="39"/>
      <c r="VI30" s="39"/>
      <c r="VJ30" s="39"/>
      <c r="VK30" s="39"/>
      <c r="VL30" s="39"/>
      <c r="VM30" s="39"/>
      <c r="VN30" s="39"/>
      <c r="VO30" s="39"/>
      <c r="VP30" s="39"/>
      <c r="VQ30" s="39"/>
      <c r="VR30" s="39"/>
      <c r="VS30" s="39"/>
      <c r="VT30" s="39"/>
      <c r="VU30" s="39"/>
      <c r="VV30" s="39"/>
      <c r="VW30" s="39"/>
      <c r="VX30" s="39"/>
      <c r="VY30" s="39"/>
      <c r="VZ30" s="39"/>
      <c r="WA30" s="39"/>
      <c r="WB30" s="39"/>
      <c r="WC30" s="39"/>
      <c r="WD30" s="39"/>
      <c r="WE30" s="39"/>
      <c r="WF30" s="39"/>
      <c r="WG30" s="39"/>
      <c r="WH30" s="39"/>
      <c r="WI30" s="39"/>
      <c r="WJ30" s="39"/>
      <c r="WK30" s="39"/>
      <c r="WL30" s="39"/>
      <c r="WM30" s="39"/>
      <c r="WN30" s="39"/>
      <c r="WO30" s="39"/>
      <c r="WP30" s="39"/>
      <c r="WQ30" s="39"/>
      <c r="WR30" s="39"/>
      <c r="WS30" s="39"/>
      <c r="WT30" s="39"/>
      <c r="WU30" s="39"/>
      <c r="WV30" s="39"/>
      <c r="WW30" s="39"/>
      <c r="WX30" s="39"/>
      <c r="WY30" s="39"/>
      <c r="WZ30" s="39"/>
      <c r="XA30" s="39"/>
      <c r="XB30" s="39"/>
      <c r="XC30" s="39"/>
      <c r="XD30" s="39"/>
      <c r="XE30" s="39"/>
      <c r="XF30" s="39"/>
      <c r="XG30" s="39"/>
      <c r="XH30" s="39"/>
      <c r="XI30" s="39"/>
      <c r="XJ30" s="39"/>
      <c r="XK30" s="39"/>
      <c r="XL30" s="39"/>
      <c r="XM30" s="39"/>
      <c r="XN30" s="39"/>
      <c r="XO30" s="39"/>
      <c r="XP30" s="39"/>
      <c r="XQ30" s="39"/>
      <c r="XR30" s="39"/>
      <c r="XS30" s="39"/>
      <c r="XT30" s="39"/>
      <c r="XU30" s="39"/>
      <c r="XV30" s="39"/>
      <c r="XW30" s="39"/>
      <c r="XX30" s="39"/>
      <c r="XY30" s="39"/>
      <c r="XZ30" s="39"/>
      <c r="YA30" s="39"/>
      <c r="YB30" s="39"/>
      <c r="YC30" s="39"/>
      <c r="YD30" s="39"/>
      <c r="YE30" s="39"/>
      <c r="YF30" s="39"/>
      <c r="YG30" s="39"/>
      <c r="YH30" s="39"/>
      <c r="YI30" s="39"/>
      <c r="YJ30" s="39"/>
      <c r="YK30" s="39"/>
      <c r="YL30" s="39"/>
      <c r="YM30" s="39"/>
      <c r="YN30" s="39"/>
      <c r="YO30" s="39"/>
      <c r="YP30" s="39"/>
      <c r="YQ30" s="39"/>
      <c r="YR30" s="39"/>
      <c r="YS30" s="39"/>
      <c r="YT30" s="39"/>
      <c r="YU30" s="39"/>
      <c r="YV30" s="39"/>
      <c r="YW30" s="39"/>
      <c r="YX30" s="39"/>
      <c r="YY30" s="39"/>
      <c r="YZ30" s="39"/>
      <c r="ZA30" s="39"/>
      <c r="ZB30" s="39"/>
      <c r="ZC30" s="39"/>
      <c r="ZD30" s="39"/>
      <c r="ZE30" s="39"/>
      <c r="ZF30" s="39"/>
      <c r="ZG30" s="39"/>
      <c r="ZH30" s="39"/>
      <c r="ZI30" s="39"/>
      <c r="ZJ30" s="39"/>
      <c r="ZK30" s="39"/>
      <c r="ZL30" s="39"/>
      <c r="ZM30" s="39"/>
      <c r="ZN30" s="39"/>
      <c r="ZO30" s="39"/>
      <c r="ZP30" s="39"/>
      <c r="ZQ30" s="39"/>
      <c r="ZR30" s="39"/>
      <c r="ZS30" s="39"/>
      <c r="ZT30" s="39"/>
      <c r="ZU30" s="39"/>
      <c r="ZV30" s="39"/>
      <c r="ZW30" s="39"/>
      <c r="ZX30" s="39"/>
      <c r="ZY30" s="39"/>
      <c r="ZZ30" s="39"/>
      <c r="AAA30" s="39"/>
      <c r="AAB30" s="39"/>
      <c r="AAC30" s="39"/>
      <c r="AAD30" s="39"/>
      <c r="AAE30" s="39"/>
      <c r="AAF30" s="39"/>
      <c r="AAG30" s="39"/>
      <c r="AAH30" s="39"/>
      <c r="AAI30" s="39"/>
      <c r="AAJ30" s="39"/>
      <c r="AAK30" s="39"/>
      <c r="AAL30" s="39"/>
      <c r="AAM30" s="39"/>
      <c r="AAN30" s="39"/>
      <c r="AAO30" s="39"/>
      <c r="AAP30" s="39"/>
      <c r="AAQ30" s="39"/>
      <c r="AAR30" s="39"/>
      <c r="AAS30" s="39"/>
      <c r="AAT30" s="39"/>
      <c r="AAU30" s="39"/>
      <c r="AAV30" s="39"/>
      <c r="AAW30" s="39"/>
      <c r="AAX30" s="39"/>
      <c r="AAY30" s="39"/>
      <c r="AAZ30" s="39"/>
      <c r="ABA30" s="39"/>
      <c r="ABB30" s="39"/>
      <c r="ABC30" s="39"/>
      <c r="ABD30" s="39"/>
      <c r="ABE30" s="39"/>
      <c r="ABF30" s="39"/>
      <c r="ABG30" s="39"/>
      <c r="ABH30" s="39"/>
      <c r="ABI30" s="39"/>
      <c r="ABJ30" s="39"/>
      <c r="ABK30" s="39"/>
      <c r="ABL30" s="39"/>
      <c r="ABM30" s="39"/>
      <c r="ABN30" s="39"/>
      <c r="ABO30" s="39"/>
      <c r="ABP30" s="39"/>
      <c r="ABQ30" s="39"/>
      <c r="ABR30" s="39"/>
      <c r="ABS30" s="39"/>
      <c r="ABT30" s="39"/>
      <c r="ABU30" s="39"/>
      <c r="ABV30" s="39"/>
      <c r="ABW30" s="39"/>
      <c r="ABX30" s="39"/>
      <c r="ABY30" s="39"/>
      <c r="ABZ30" s="39"/>
      <c r="ACA30" s="39"/>
      <c r="ACB30" s="39"/>
      <c r="ACC30" s="39"/>
      <c r="ACD30" s="39"/>
      <c r="ACE30" s="39"/>
      <c r="ACF30" s="39"/>
      <c r="ACG30" s="39"/>
      <c r="ACH30" s="39"/>
      <c r="ACI30" s="39"/>
      <c r="ACJ30" s="39"/>
      <c r="ACK30" s="39"/>
      <c r="ACL30" s="39"/>
      <c r="ACM30" s="39"/>
      <c r="ACN30" s="39"/>
      <c r="ACO30" s="39"/>
      <c r="ACP30" s="39"/>
      <c r="ACQ30" s="39"/>
      <c r="ACR30" s="39"/>
      <c r="ACS30" s="39"/>
      <c r="ACT30" s="39"/>
      <c r="ACU30" s="39"/>
      <c r="ACV30" s="39"/>
      <c r="ACW30" s="39"/>
      <c r="ACX30" s="39"/>
      <c r="ACY30" s="39"/>
      <c r="ACZ30" s="39"/>
      <c r="ADA30" s="39"/>
      <c r="ADB30" s="39"/>
      <c r="ADC30" s="39"/>
      <c r="ADD30" s="39"/>
      <c r="ADE30" s="39"/>
      <c r="ADF30" s="39"/>
      <c r="ADG30" s="39"/>
      <c r="ADH30" s="39"/>
      <c r="ADI30" s="39"/>
      <c r="ADJ30" s="39"/>
      <c r="ADK30" s="39"/>
      <c r="ADL30" s="39"/>
      <c r="ADM30" s="39"/>
      <c r="ADN30" s="39"/>
      <c r="ADO30" s="39"/>
      <c r="ADP30" s="39"/>
      <c r="ADQ30" s="39"/>
      <c r="ADR30" s="39"/>
      <c r="ADS30" s="39"/>
      <c r="ADT30" s="39"/>
      <c r="ADU30" s="39"/>
      <c r="ADV30" s="39"/>
      <c r="ADW30" s="39"/>
      <c r="ADX30" s="39"/>
      <c r="ADY30" s="39"/>
      <c r="ADZ30" s="39"/>
      <c r="AEA30" s="39"/>
      <c r="AEB30" s="39"/>
      <c r="AEC30" s="39"/>
      <c r="AED30" s="39"/>
      <c r="AEE30" s="39"/>
      <c r="AEF30" s="39"/>
      <c r="AEG30" s="39"/>
      <c r="AEH30" s="39"/>
      <c r="AEI30" s="39"/>
      <c r="AEJ30" s="39"/>
      <c r="AEK30" s="39"/>
      <c r="AEL30" s="39"/>
      <c r="AEM30" s="39"/>
      <c r="AEN30" s="39"/>
      <c r="AEO30" s="39"/>
      <c r="AEP30" s="39"/>
      <c r="AEQ30" s="39"/>
      <c r="AER30" s="39"/>
      <c r="AES30" s="39"/>
      <c r="AET30" s="39"/>
      <c r="AEU30" s="39"/>
      <c r="AEV30" s="39"/>
      <c r="AEW30" s="39"/>
      <c r="AEX30" s="39"/>
      <c r="AEY30" s="39"/>
      <c r="AEZ30" s="39"/>
      <c r="AFA30" s="39"/>
      <c r="AFB30" s="39"/>
      <c r="AFC30" s="39"/>
      <c r="AFD30" s="39"/>
      <c r="AFE30" s="39"/>
      <c r="AFF30" s="39"/>
      <c r="AFG30" s="39"/>
      <c r="AFH30" s="39"/>
      <c r="AFI30" s="39"/>
      <c r="AFJ30" s="39"/>
      <c r="AFK30" s="39"/>
      <c r="AFL30" s="39"/>
      <c r="AFM30" s="39"/>
      <c r="AFN30" s="39"/>
      <c r="AFO30" s="39"/>
      <c r="AFP30" s="39"/>
      <c r="AFQ30" s="39"/>
      <c r="AFR30" s="39"/>
      <c r="AFS30" s="39"/>
      <c r="AFT30" s="39"/>
      <c r="AFU30" s="39"/>
      <c r="AFV30" s="39"/>
      <c r="AFW30" s="39"/>
      <c r="AFX30" s="39"/>
    </row>
    <row r="31" spans="1:857" s="37" customFormat="1" ht="27" customHeight="1" x14ac:dyDescent="0.25">
      <c r="A31" s="463"/>
      <c r="B31" s="463"/>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3"/>
      <c r="AL31" s="463"/>
      <c r="AM31" s="463"/>
      <c r="AN31" s="463"/>
      <c r="AO31" s="463"/>
      <c r="AP31" s="463"/>
      <c r="AQ31" s="463"/>
      <c r="AR31" s="463"/>
      <c r="AS31" s="463"/>
      <c r="AT31" s="463"/>
      <c r="AU31" s="463"/>
      <c r="AV31" s="463"/>
      <c r="AW31" s="463"/>
      <c r="AX31" s="463"/>
      <c r="AY31" s="463"/>
      <c r="AZ31" s="463"/>
      <c r="BA31" s="463"/>
      <c r="BB31" s="463"/>
      <c r="BC31" s="463"/>
      <c r="BD31" s="463"/>
      <c r="BE31" s="463"/>
      <c r="BF31" s="463"/>
      <c r="BG31" s="463"/>
      <c r="BH31" s="463"/>
      <c r="BI31" s="463"/>
      <c r="BJ31" s="463"/>
      <c r="BK31" s="463"/>
      <c r="BL31" s="463"/>
      <c r="BM31" s="463"/>
      <c r="BN31" s="463"/>
      <c r="BO31" s="463"/>
      <c r="BP31" s="463"/>
      <c r="BQ31" s="463"/>
      <c r="BR31" s="463"/>
      <c r="BS31" s="463"/>
      <c r="BT31" s="463"/>
      <c r="BU31" s="463"/>
      <c r="BV31" s="463"/>
      <c r="BW31" s="463"/>
      <c r="BX31" s="463"/>
      <c r="BY31" s="463"/>
      <c r="BZ31" s="463"/>
      <c r="CA31" s="463"/>
      <c r="CB31" s="463"/>
      <c r="CC31" s="463"/>
      <c r="CD31" s="463"/>
      <c r="CE31" s="463"/>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c r="HV31" s="39"/>
      <c r="HW31" s="39"/>
      <c r="HX31" s="39"/>
      <c r="HY31" s="39"/>
      <c r="HZ31" s="39"/>
      <c r="IA31" s="39"/>
      <c r="IB31" s="39"/>
      <c r="IC31" s="39"/>
      <c r="ID31" s="39"/>
      <c r="IE31" s="39"/>
      <c r="IF31" s="39"/>
      <c r="IG31" s="39"/>
      <c r="IH31" s="39"/>
      <c r="II31" s="39"/>
      <c r="IJ31" s="39"/>
      <c r="IK31" s="39"/>
      <c r="IL31" s="39"/>
      <c r="IM31" s="39"/>
      <c r="IN31" s="39"/>
      <c r="IO31" s="39"/>
      <c r="IP31" s="39"/>
      <c r="IQ31" s="39"/>
      <c r="IR31" s="39"/>
      <c r="IS31" s="39"/>
      <c r="IT31" s="39"/>
      <c r="IU31" s="39"/>
      <c r="IV31" s="39"/>
      <c r="IW31" s="39"/>
      <c r="IX31" s="39"/>
      <c r="IY31" s="39"/>
      <c r="IZ31" s="39"/>
      <c r="JA31" s="39"/>
      <c r="JB31" s="39"/>
      <c r="JC31" s="39"/>
      <c r="JD31" s="39"/>
      <c r="JE31" s="39"/>
      <c r="JF31" s="39"/>
      <c r="JG31" s="39"/>
      <c r="JH31" s="39"/>
      <c r="JI31" s="39"/>
      <c r="JJ31" s="39"/>
      <c r="JK31" s="39"/>
      <c r="JL31" s="39"/>
      <c r="JM31" s="39"/>
      <c r="JN31" s="39"/>
      <c r="JO31" s="39"/>
      <c r="JP31" s="39"/>
      <c r="JQ31" s="39"/>
      <c r="JR31" s="39"/>
      <c r="JS31" s="39"/>
      <c r="JT31" s="39"/>
      <c r="JU31" s="39"/>
      <c r="JV31" s="39"/>
      <c r="JW31" s="39"/>
      <c r="JX31" s="39"/>
      <c r="JY31" s="39"/>
      <c r="JZ31" s="39"/>
      <c r="KA31" s="39"/>
      <c r="KB31" s="39"/>
      <c r="KC31" s="39"/>
      <c r="KD31" s="39"/>
      <c r="KE31" s="39"/>
      <c r="KF31" s="39"/>
      <c r="KG31" s="39"/>
      <c r="KH31" s="39"/>
      <c r="KI31" s="39"/>
      <c r="KJ31" s="39"/>
      <c r="KK31" s="39"/>
      <c r="KL31" s="39"/>
      <c r="KM31" s="39"/>
      <c r="KN31" s="39"/>
      <c r="KO31" s="39"/>
      <c r="KP31" s="39"/>
      <c r="KQ31" s="39"/>
      <c r="KR31" s="39"/>
      <c r="KS31" s="39"/>
      <c r="KT31" s="39"/>
      <c r="KU31" s="39"/>
      <c r="KV31" s="39"/>
      <c r="KW31" s="39"/>
      <c r="KX31" s="39"/>
      <c r="KY31" s="39"/>
      <c r="KZ31" s="39"/>
      <c r="LA31" s="39"/>
      <c r="LB31" s="39"/>
      <c r="LC31" s="39"/>
      <c r="LD31" s="39"/>
      <c r="LE31" s="39"/>
      <c r="LF31" s="39"/>
      <c r="LG31" s="39"/>
      <c r="LH31" s="39"/>
      <c r="LI31" s="39"/>
      <c r="LJ31" s="39"/>
      <c r="LK31" s="39"/>
      <c r="LL31" s="39"/>
      <c r="LM31" s="39"/>
      <c r="LN31" s="39"/>
      <c r="LO31" s="39"/>
      <c r="LP31" s="39"/>
      <c r="LQ31" s="39"/>
      <c r="LR31" s="39"/>
      <c r="LS31" s="39"/>
      <c r="LT31" s="39"/>
      <c r="LU31" s="39"/>
      <c r="LV31" s="39"/>
      <c r="LW31" s="39"/>
      <c r="LX31" s="39"/>
      <c r="LY31" s="39"/>
      <c r="LZ31" s="39"/>
      <c r="MA31" s="39"/>
      <c r="MB31" s="39"/>
      <c r="MC31" s="39"/>
      <c r="MD31" s="39"/>
      <c r="ME31" s="39"/>
      <c r="MF31" s="39"/>
      <c r="MG31" s="39"/>
      <c r="MH31" s="39"/>
      <c r="MI31" s="39"/>
      <c r="MJ31" s="39"/>
      <c r="MK31" s="39"/>
      <c r="ML31" s="39"/>
      <c r="MM31" s="39"/>
      <c r="MN31" s="39"/>
      <c r="MO31" s="39"/>
      <c r="MP31" s="39"/>
      <c r="MQ31" s="39"/>
      <c r="MR31" s="39"/>
      <c r="MS31" s="39"/>
      <c r="MT31" s="39"/>
      <c r="MU31" s="39"/>
      <c r="MV31" s="39"/>
      <c r="MW31" s="39"/>
      <c r="MX31" s="39"/>
      <c r="MY31" s="39"/>
      <c r="MZ31" s="39"/>
      <c r="NA31" s="39"/>
      <c r="NB31" s="39"/>
      <c r="NC31" s="39"/>
      <c r="ND31" s="39"/>
      <c r="NE31" s="39"/>
      <c r="NF31" s="39"/>
      <c r="NG31" s="39"/>
      <c r="NH31" s="39"/>
      <c r="NI31" s="39"/>
      <c r="NJ31" s="39"/>
      <c r="NK31" s="39"/>
      <c r="NL31" s="39"/>
      <c r="NM31" s="39"/>
      <c r="NN31" s="39"/>
      <c r="NO31" s="39"/>
      <c r="NP31" s="39"/>
      <c r="NQ31" s="39"/>
      <c r="NR31" s="39"/>
      <c r="NS31" s="39"/>
      <c r="NT31" s="39"/>
      <c r="NU31" s="39"/>
      <c r="NV31" s="39"/>
      <c r="NW31" s="39"/>
      <c r="NX31" s="39"/>
      <c r="NY31" s="39"/>
      <c r="NZ31" s="39"/>
      <c r="OA31" s="39"/>
      <c r="OB31" s="39"/>
      <c r="OC31" s="39"/>
      <c r="OD31" s="39"/>
      <c r="OE31" s="39"/>
      <c r="OF31" s="39"/>
      <c r="OG31" s="39"/>
      <c r="OH31" s="39"/>
      <c r="OI31" s="39"/>
      <c r="OJ31" s="39"/>
      <c r="OK31" s="39"/>
      <c r="OL31" s="39"/>
      <c r="OM31" s="39"/>
      <c r="ON31" s="39"/>
      <c r="OO31" s="39"/>
      <c r="OP31" s="39"/>
      <c r="OQ31" s="39"/>
      <c r="OR31" s="39"/>
      <c r="OS31" s="39"/>
      <c r="OT31" s="39"/>
      <c r="OU31" s="39"/>
      <c r="OV31" s="39"/>
      <c r="OW31" s="39"/>
      <c r="OX31" s="39"/>
      <c r="OY31" s="39"/>
      <c r="OZ31" s="39"/>
      <c r="PA31" s="39"/>
      <c r="PB31" s="39"/>
      <c r="PC31" s="39"/>
      <c r="PD31" s="39"/>
      <c r="PE31" s="39"/>
      <c r="PF31" s="39"/>
      <c r="PG31" s="39"/>
      <c r="PH31" s="39"/>
      <c r="PI31" s="39"/>
      <c r="PJ31" s="39"/>
      <c r="PK31" s="39"/>
      <c r="PL31" s="39"/>
      <c r="PM31" s="39"/>
      <c r="PN31" s="39"/>
      <c r="PO31" s="39"/>
      <c r="PP31" s="39"/>
      <c r="PQ31" s="39"/>
      <c r="PR31" s="39"/>
      <c r="PS31" s="39"/>
      <c r="PT31" s="39"/>
      <c r="PU31" s="39"/>
      <c r="PV31" s="39"/>
      <c r="PW31" s="39"/>
      <c r="PX31" s="39"/>
      <c r="PY31" s="39"/>
      <c r="PZ31" s="39"/>
      <c r="QA31" s="39"/>
      <c r="QB31" s="39"/>
      <c r="QC31" s="39"/>
      <c r="QD31" s="39"/>
      <c r="QE31" s="39"/>
      <c r="QF31" s="39"/>
      <c r="QG31" s="39"/>
      <c r="QH31" s="39"/>
      <c r="QI31" s="39"/>
      <c r="QJ31" s="39"/>
      <c r="QK31" s="39"/>
      <c r="QL31" s="39"/>
      <c r="QM31" s="39"/>
      <c r="QN31" s="39"/>
      <c r="QO31" s="39"/>
      <c r="QP31" s="39"/>
      <c r="QQ31" s="39"/>
      <c r="QR31" s="39"/>
      <c r="QS31" s="39"/>
      <c r="QT31" s="39"/>
      <c r="QU31" s="39"/>
      <c r="QV31" s="39"/>
      <c r="QW31" s="39"/>
      <c r="QX31" s="39"/>
      <c r="QY31" s="39"/>
      <c r="QZ31" s="39"/>
      <c r="RA31" s="39"/>
      <c r="RB31" s="39"/>
      <c r="RC31" s="39"/>
      <c r="RD31" s="39"/>
      <c r="RE31" s="39"/>
      <c r="RF31" s="39"/>
      <c r="RG31" s="39"/>
      <c r="RH31" s="39"/>
      <c r="RI31" s="39"/>
      <c r="RJ31" s="39"/>
      <c r="RK31" s="39"/>
      <c r="RL31" s="39"/>
      <c r="RM31" s="39"/>
      <c r="RN31" s="39"/>
      <c r="RO31" s="39"/>
      <c r="RP31" s="39"/>
      <c r="RQ31" s="39"/>
      <c r="RR31" s="39"/>
      <c r="RS31" s="39"/>
      <c r="RT31" s="39"/>
      <c r="RU31" s="39"/>
      <c r="RV31" s="39"/>
      <c r="RW31" s="39"/>
      <c r="RX31" s="39"/>
      <c r="RY31" s="39"/>
      <c r="RZ31" s="39"/>
      <c r="SA31" s="39"/>
      <c r="SB31" s="39"/>
      <c r="SC31" s="39"/>
      <c r="SD31" s="39"/>
      <c r="SE31" s="39"/>
      <c r="SF31" s="39"/>
      <c r="SG31" s="39"/>
      <c r="SH31" s="39"/>
      <c r="SI31" s="39"/>
      <c r="SJ31" s="39"/>
      <c r="SK31" s="39"/>
      <c r="SL31" s="39"/>
      <c r="SM31" s="39"/>
      <c r="SN31" s="39"/>
      <c r="SO31" s="39"/>
      <c r="SP31" s="39"/>
      <c r="SQ31" s="39"/>
      <c r="SR31" s="39"/>
      <c r="SS31" s="39"/>
      <c r="ST31" s="39"/>
      <c r="SU31" s="39"/>
      <c r="SV31" s="39"/>
      <c r="SW31" s="39"/>
      <c r="SX31" s="39"/>
      <c r="SY31" s="39"/>
      <c r="SZ31" s="39"/>
      <c r="TA31" s="39"/>
      <c r="TB31" s="39"/>
      <c r="TC31" s="39"/>
      <c r="TD31" s="39"/>
      <c r="TE31" s="39"/>
      <c r="TF31" s="39"/>
      <c r="TG31" s="39"/>
      <c r="TH31" s="39"/>
      <c r="TI31" s="39"/>
      <c r="TJ31" s="39"/>
      <c r="TK31" s="39"/>
      <c r="TL31" s="39"/>
      <c r="TM31" s="39"/>
      <c r="TN31" s="39"/>
      <c r="TO31" s="39"/>
      <c r="TP31" s="39"/>
      <c r="TQ31" s="39"/>
      <c r="TR31" s="39"/>
      <c r="TS31" s="39"/>
      <c r="TT31" s="39"/>
      <c r="TU31" s="39"/>
      <c r="TV31" s="39"/>
      <c r="TW31" s="39"/>
      <c r="TX31" s="39"/>
      <c r="TY31" s="39"/>
      <c r="TZ31" s="39"/>
      <c r="UA31" s="39"/>
      <c r="UB31" s="39"/>
      <c r="UC31" s="39"/>
      <c r="UD31" s="39"/>
      <c r="UE31" s="39"/>
      <c r="UF31" s="39"/>
      <c r="UG31" s="39"/>
      <c r="UH31" s="39"/>
      <c r="UI31" s="39"/>
      <c r="UJ31" s="39"/>
      <c r="UK31" s="39"/>
      <c r="UL31" s="39"/>
      <c r="UM31" s="39"/>
      <c r="UN31" s="39"/>
      <c r="UO31" s="39"/>
      <c r="UP31" s="39"/>
      <c r="UQ31" s="39"/>
      <c r="UR31" s="39"/>
      <c r="US31" s="39"/>
      <c r="UT31" s="39"/>
      <c r="UU31" s="39"/>
      <c r="UV31" s="39"/>
      <c r="UW31" s="39"/>
      <c r="UX31" s="39"/>
      <c r="UY31" s="39"/>
      <c r="UZ31" s="39"/>
      <c r="VA31" s="39"/>
      <c r="VB31" s="39"/>
      <c r="VC31" s="39"/>
      <c r="VD31" s="39"/>
      <c r="VE31" s="39"/>
      <c r="VF31" s="39"/>
      <c r="VG31" s="39"/>
      <c r="VH31" s="39"/>
      <c r="VI31" s="39"/>
      <c r="VJ31" s="39"/>
      <c r="VK31" s="39"/>
      <c r="VL31" s="39"/>
      <c r="VM31" s="39"/>
      <c r="VN31" s="39"/>
      <c r="VO31" s="39"/>
      <c r="VP31" s="39"/>
      <c r="VQ31" s="39"/>
      <c r="VR31" s="39"/>
      <c r="VS31" s="39"/>
      <c r="VT31" s="39"/>
      <c r="VU31" s="39"/>
      <c r="VV31" s="39"/>
      <c r="VW31" s="39"/>
      <c r="VX31" s="39"/>
      <c r="VY31" s="39"/>
      <c r="VZ31" s="39"/>
      <c r="WA31" s="39"/>
      <c r="WB31" s="39"/>
      <c r="WC31" s="39"/>
      <c r="WD31" s="39"/>
      <c r="WE31" s="39"/>
      <c r="WF31" s="39"/>
      <c r="WG31" s="39"/>
      <c r="WH31" s="39"/>
      <c r="WI31" s="39"/>
      <c r="WJ31" s="39"/>
      <c r="WK31" s="39"/>
      <c r="WL31" s="39"/>
      <c r="WM31" s="39"/>
      <c r="WN31" s="39"/>
      <c r="WO31" s="39"/>
      <c r="WP31" s="39"/>
      <c r="WQ31" s="39"/>
      <c r="WR31" s="39"/>
      <c r="WS31" s="39"/>
      <c r="WT31" s="39"/>
      <c r="WU31" s="39"/>
      <c r="WV31" s="39"/>
      <c r="WW31" s="39"/>
      <c r="WX31" s="39"/>
      <c r="WY31" s="39"/>
      <c r="WZ31" s="39"/>
      <c r="XA31" s="39"/>
      <c r="XB31" s="39"/>
      <c r="XC31" s="39"/>
      <c r="XD31" s="39"/>
      <c r="XE31" s="39"/>
      <c r="XF31" s="39"/>
      <c r="XG31" s="39"/>
      <c r="XH31" s="39"/>
      <c r="XI31" s="39"/>
      <c r="XJ31" s="39"/>
      <c r="XK31" s="39"/>
      <c r="XL31" s="39"/>
      <c r="XM31" s="39"/>
      <c r="XN31" s="39"/>
      <c r="XO31" s="39"/>
      <c r="XP31" s="39"/>
      <c r="XQ31" s="39"/>
      <c r="XR31" s="39"/>
      <c r="XS31" s="39"/>
      <c r="XT31" s="39"/>
      <c r="XU31" s="39"/>
      <c r="XV31" s="39"/>
      <c r="XW31" s="39"/>
      <c r="XX31" s="39"/>
      <c r="XY31" s="39"/>
      <c r="XZ31" s="39"/>
      <c r="YA31" s="39"/>
      <c r="YB31" s="39"/>
      <c r="YC31" s="39"/>
      <c r="YD31" s="39"/>
      <c r="YE31" s="39"/>
      <c r="YF31" s="39"/>
      <c r="YG31" s="39"/>
      <c r="YH31" s="39"/>
      <c r="YI31" s="39"/>
      <c r="YJ31" s="39"/>
      <c r="YK31" s="39"/>
      <c r="YL31" s="39"/>
      <c r="YM31" s="39"/>
      <c r="YN31" s="39"/>
      <c r="YO31" s="39"/>
      <c r="YP31" s="39"/>
      <c r="YQ31" s="39"/>
      <c r="YR31" s="39"/>
      <c r="YS31" s="39"/>
      <c r="YT31" s="39"/>
      <c r="YU31" s="39"/>
      <c r="YV31" s="39"/>
      <c r="YW31" s="39"/>
      <c r="YX31" s="39"/>
      <c r="YY31" s="39"/>
      <c r="YZ31" s="39"/>
      <c r="ZA31" s="39"/>
      <c r="ZB31" s="39"/>
      <c r="ZC31" s="39"/>
      <c r="ZD31" s="39"/>
      <c r="ZE31" s="39"/>
      <c r="ZF31" s="39"/>
      <c r="ZG31" s="39"/>
      <c r="ZH31" s="39"/>
      <c r="ZI31" s="39"/>
      <c r="ZJ31" s="39"/>
      <c r="ZK31" s="39"/>
      <c r="ZL31" s="39"/>
      <c r="ZM31" s="39"/>
      <c r="ZN31" s="39"/>
      <c r="ZO31" s="39"/>
      <c r="ZP31" s="39"/>
      <c r="ZQ31" s="39"/>
      <c r="ZR31" s="39"/>
      <c r="ZS31" s="39"/>
      <c r="ZT31" s="39"/>
      <c r="ZU31" s="39"/>
      <c r="ZV31" s="39"/>
      <c r="ZW31" s="39"/>
      <c r="ZX31" s="39"/>
      <c r="ZY31" s="39"/>
      <c r="ZZ31" s="39"/>
      <c r="AAA31" s="39"/>
      <c r="AAB31" s="39"/>
      <c r="AAC31" s="39"/>
      <c r="AAD31" s="39"/>
      <c r="AAE31" s="39"/>
      <c r="AAF31" s="39"/>
      <c r="AAG31" s="39"/>
      <c r="AAH31" s="39"/>
      <c r="AAI31" s="39"/>
      <c r="AAJ31" s="39"/>
      <c r="AAK31" s="39"/>
      <c r="AAL31" s="39"/>
      <c r="AAM31" s="39"/>
      <c r="AAN31" s="39"/>
      <c r="AAO31" s="39"/>
      <c r="AAP31" s="39"/>
      <c r="AAQ31" s="39"/>
      <c r="AAR31" s="39"/>
      <c r="AAS31" s="39"/>
      <c r="AAT31" s="39"/>
      <c r="AAU31" s="39"/>
      <c r="AAV31" s="39"/>
      <c r="AAW31" s="39"/>
      <c r="AAX31" s="39"/>
      <c r="AAY31" s="39"/>
      <c r="AAZ31" s="39"/>
      <c r="ABA31" s="39"/>
      <c r="ABB31" s="39"/>
      <c r="ABC31" s="39"/>
      <c r="ABD31" s="39"/>
      <c r="ABE31" s="39"/>
      <c r="ABF31" s="39"/>
      <c r="ABG31" s="39"/>
      <c r="ABH31" s="39"/>
      <c r="ABI31" s="39"/>
      <c r="ABJ31" s="39"/>
      <c r="ABK31" s="39"/>
      <c r="ABL31" s="39"/>
      <c r="ABM31" s="39"/>
      <c r="ABN31" s="39"/>
      <c r="ABO31" s="39"/>
      <c r="ABP31" s="39"/>
      <c r="ABQ31" s="39"/>
      <c r="ABR31" s="39"/>
      <c r="ABS31" s="39"/>
      <c r="ABT31" s="39"/>
      <c r="ABU31" s="39"/>
      <c r="ABV31" s="39"/>
      <c r="ABW31" s="39"/>
      <c r="ABX31" s="39"/>
      <c r="ABY31" s="39"/>
      <c r="ABZ31" s="39"/>
      <c r="ACA31" s="39"/>
      <c r="ACB31" s="39"/>
      <c r="ACC31" s="39"/>
      <c r="ACD31" s="39"/>
      <c r="ACE31" s="39"/>
      <c r="ACF31" s="39"/>
      <c r="ACG31" s="39"/>
      <c r="ACH31" s="39"/>
      <c r="ACI31" s="39"/>
      <c r="ACJ31" s="39"/>
      <c r="ACK31" s="39"/>
      <c r="ACL31" s="39"/>
      <c r="ACM31" s="39"/>
      <c r="ACN31" s="39"/>
      <c r="ACO31" s="39"/>
      <c r="ACP31" s="39"/>
      <c r="ACQ31" s="39"/>
      <c r="ACR31" s="39"/>
      <c r="ACS31" s="39"/>
      <c r="ACT31" s="39"/>
      <c r="ACU31" s="39"/>
      <c r="ACV31" s="39"/>
      <c r="ACW31" s="39"/>
      <c r="ACX31" s="39"/>
      <c r="ACY31" s="39"/>
      <c r="ACZ31" s="39"/>
      <c r="ADA31" s="39"/>
      <c r="ADB31" s="39"/>
      <c r="ADC31" s="39"/>
      <c r="ADD31" s="39"/>
      <c r="ADE31" s="39"/>
      <c r="ADF31" s="39"/>
      <c r="ADG31" s="39"/>
      <c r="ADH31" s="39"/>
      <c r="ADI31" s="39"/>
      <c r="ADJ31" s="39"/>
      <c r="ADK31" s="39"/>
      <c r="ADL31" s="39"/>
      <c r="ADM31" s="39"/>
      <c r="ADN31" s="39"/>
      <c r="ADO31" s="39"/>
      <c r="ADP31" s="39"/>
      <c r="ADQ31" s="39"/>
      <c r="ADR31" s="39"/>
      <c r="ADS31" s="39"/>
      <c r="ADT31" s="39"/>
      <c r="ADU31" s="39"/>
      <c r="ADV31" s="39"/>
      <c r="ADW31" s="39"/>
      <c r="ADX31" s="39"/>
      <c r="ADY31" s="39"/>
      <c r="ADZ31" s="39"/>
      <c r="AEA31" s="39"/>
      <c r="AEB31" s="39"/>
      <c r="AEC31" s="39"/>
      <c r="AED31" s="39"/>
      <c r="AEE31" s="39"/>
      <c r="AEF31" s="39"/>
      <c r="AEG31" s="39"/>
      <c r="AEH31" s="39"/>
      <c r="AEI31" s="39"/>
      <c r="AEJ31" s="39"/>
      <c r="AEK31" s="39"/>
      <c r="AEL31" s="39"/>
      <c r="AEM31" s="39"/>
      <c r="AEN31" s="39"/>
      <c r="AEO31" s="39"/>
      <c r="AEP31" s="39"/>
      <c r="AEQ31" s="39"/>
      <c r="AER31" s="39"/>
      <c r="AES31" s="39"/>
      <c r="AET31" s="39"/>
      <c r="AEU31" s="39"/>
      <c r="AEV31" s="39"/>
      <c r="AEW31" s="39"/>
      <c r="AEX31" s="39"/>
      <c r="AEY31" s="39"/>
      <c r="AEZ31" s="39"/>
      <c r="AFA31" s="39"/>
      <c r="AFB31" s="39"/>
      <c r="AFC31" s="39"/>
      <c r="AFD31" s="39"/>
      <c r="AFE31" s="39"/>
      <c r="AFF31" s="39"/>
      <c r="AFG31" s="39"/>
      <c r="AFH31" s="39"/>
      <c r="AFI31" s="39"/>
      <c r="AFJ31" s="39"/>
      <c r="AFK31" s="39"/>
      <c r="AFL31" s="39"/>
      <c r="AFM31" s="39"/>
      <c r="AFN31" s="39"/>
      <c r="AFO31" s="39"/>
      <c r="AFP31" s="39"/>
      <c r="AFQ31" s="39"/>
      <c r="AFR31" s="39"/>
      <c r="AFS31" s="39"/>
      <c r="AFT31" s="39"/>
      <c r="AFU31" s="39"/>
      <c r="AFV31" s="39"/>
      <c r="AFW31" s="39"/>
      <c r="AFX31" s="39"/>
    </row>
    <row r="32" spans="1:857" s="37" customFormat="1" ht="20.25" customHeight="1" x14ac:dyDescent="0.25">
      <c r="A32" s="463"/>
      <c r="B32" s="463"/>
      <c r="C32" s="463"/>
      <c r="D32" s="463"/>
      <c r="E32" s="463"/>
      <c r="F32" s="463"/>
      <c r="G32" s="463"/>
      <c r="H32" s="463"/>
      <c r="I32" s="463"/>
      <c r="J32" s="463"/>
      <c r="K32" s="463"/>
      <c r="L32" s="463"/>
      <c r="M32" s="463"/>
      <c r="N32" s="463"/>
      <c r="O32" s="463"/>
      <c r="P32" s="463"/>
      <c r="Q32" s="463"/>
      <c r="R32" s="463"/>
      <c r="S32" s="463"/>
      <c r="T32" s="463"/>
      <c r="U32" s="463"/>
      <c r="V32" s="463"/>
      <c r="W32" s="463"/>
      <c r="X32" s="463"/>
      <c r="Y32" s="463"/>
      <c r="Z32" s="463"/>
      <c r="AA32" s="463"/>
      <c r="AB32" s="463"/>
      <c r="AC32" s="463"/>
      <c r="AD32" s="463"/>
      <c r="AE32" s="463"/>
      <c r="AF32" s="463"/>
      <c r="AG32" s="463"/>
      <c r="AH32" s="463"/>
      <c r="AI32" s="463"/>
      <c r="AJ32" s="463"/>
      <c r="AK32" s="463"/>
      <c r="AL32" s="463"/>
      <c r="AM32" s="463"/>
      <c r="AN32" s="463"/>
      <c r="AO32" s="463"/>
      <c r="AP32" s="463"/>
      <c r="AQ32" s="463"/>
      <c r="AR32" s="463"/>
      <c r="AS32" s="463"/>
      <c r="AT32" s="463"/>
      <c r="AU32" s="463"/>
      <c r="AV32" s="463"/>
      <c r="AW32" s="463"/>
      <c r="AX32" s="463"/>
      <c r="AY32" s="463"/>
      <c r="AZ32" s="463"/>
      <c r="BA32" s="463"/>
      <c r="BB32" s="463"/>
      <c r="BC32" s="463"/>
      <c r="BD32" s="463"/>
      <c r="BE32" s="463"/>
      <c r="BF32" s="463"/>
      <c r="BG32" s="463"/>
      <c r="BH32" s="463"/>
      <c r="BI32" s="463"/>
      <c r="BJ32" s="463"/>
      <c r="BK32" s="463"/>
      <c r="BL32" s="463"/>
      <c r="BM32" s="463"/>
      <c r="BN32" s="463"/>
      <c r="BO32" s="463"/>
      <c r="BP32" s="463"/>
      <c r="BQ32" s="463"/>
      <c r="BR32" s="463"/>
      <c r="BS32" s="463"/>
      <c r="BT32" s="463"/>
      <c r="BU32" s="463"/>
      <c r="BV32" s="463"/>
      <c r="BW32" s="463"/>
      <c r="BX32" s="463"/>
      <c r="BY32" s="463"/>
      <c r="BZ32" s="463"/>
      <c r="CA32" s="463"/>
      <c r="CB32" s="463"/>
      <c r="CC32" s="463"/>
      <c r="CD32" s="463"/>
      <c r="CE32" s="463"/>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c r="IV32" s="39"/>
      <c r="IW32" s="39"/>
      <c r="IX32" s="39"/>
      <c r="IY32" s="39"/>
      <c r="IZ32" s="39"/>
      <c r="JA32" s="39"/>
      <c r="JB32" s="39"/>
      <c r="JC32" s="39"/>
      <c r="JD32" s="39"/>
      <c r="JE32" s="39"/>
      <c r="JF32" s="39"/>
      <c r="JG32" s="39"/>
      <c r="JH32" s="39"/>
      <c r="JI32" s="39"/>
      <c r="JJ32" s="39"/>
      <c r="JK32" s="39"/>
      <c r="JL32" s="39"/>
      <c r="JM32" s="39"/>
      <c r="JN32" s="39"/>
      <c r="JO32" s="39"/>
      <c r="JP32" s="39"/>
      <c r="JQ32" s="39"/>
      <c r="JR32" s="39"/>
      <c r="JS32" s="39"/>
      <c r="JT32" s="39"/>
      <c r="JU32" s="39"/>
      <c r="JV32" s="39"/>
      <c r="JW32" s="39"/>
      <c r="JX32" s="39"/>
      <c r="JY32" s="39"/>
      <c r="JZ32" s="39"/>
      <c r="KA32" s="39"/>
      <c r="KB32" s="39"/>
      <c r="KC32" s="39"/>
      <c r="KD32" s="39"/>
      <c r="KE32" s="39"/>
      <c r="KF32" s="39"/>
      <c r="KG32" s="39"/>
      <c r="KH32" s="39"/>
      <c r="KI32" s="39"/>
      <c r="KJ32" s="39"/>
      <c r="KK32" s="39"/>
      <c r="KL32" s="39"/>
      <c r="KM32" s="39"/>
      <c r="KN32" s="39"/>
      <c r="KO32" s="39"/>
      <c r="KP32" s="39"/>
      <c r="KQ32" s="39"/>
      <c r="KR32" s="39"/>
      <c r="KS32" s="39"/>
      <c r="KT32" s="39"/>
      <c r="KU32" s="39"/>
      <c r="KV32" s="39"/>
      <c r="KW32" s="39"/>
      <c r="KX32" s="39"/>
      <c r="KY32" s="39"/>
      <c r="KZ32" s="39"/>
      <c r="LA32" s="39"/>
      <c r="LB32" s="39"/>
      <c r="LC32" s="39"/>
      <c r="LD32" s="39"/>
      <c r="LE32" s="39"/>
      <c r="LF32" s="39"/>
      <c r="LG32" s="39"/>
      <c r="LH32" s="39"/>
      <c r="LI32" s="39"/>
      <c r="LJ32" s="39"/>
      <c r="LK32" s="39"/>
      <c r="LL32" s="39"/>
      <c r="LM32" s="39"/>
      <c r="LN32" s="39"/>
      <c r="LO32" s="39"/>
      <c r="LP32" s="39"/>
      <c r="LQ32" s="39"/>
      <c r="LR32" s="39"/>
      <c r="LS32" s="39"/>
      <c r="LT32" s="39"/>
      <c r="LU32" s="39"/>
      <c r="LV32" s="39"/>
      <c r="LW32" s="39"/>
      <c r="LX32" s="39"/>
      <c r="LY32" s="39"/>
      <c r="LZ32" s="39"/>
      <c r="MA32" s="39"/>
      <c r="MB32" s="39"/>
      <c r="MC32" s="39"/>
      <c r="MD32" s="39"/>
      <c r="ME32" s="39"/>
      <c r="MF32" s="39"/>
      <c r="MG32" s="39"/>
      <c r="MH32" s="39"/>
      <c r="MI32" s="39"/>
      <c r="MJ32" s="39"/>
      <c r="MK32" s="39"/>
      <c r="ML32" s="39"/>
      <c r="MM32" s="39"/>
      <c r="MN32" s="39"/>
      <c r="MO32" s="39"/>
      <c r="MP32" s="39"/>
      <c r="MQ32" s="39"/>
      <c r="MR32" s="39"/>
      <c r="MS32" s="39"/>
      <c r="MT32" s="39"/>
      <c r="MU32" s="39"/>
      <c r="MV32" s="39"/>
      <c r="MW32" s="39"/>
      <c r="MX32" s="39"/>
      <c r="MY32" s="39"/>
      <c r="MZ32" s="39"/>
      <c r="NA32" s="39"/>
      <c r="NB32" s="39"/>
      <c r="NC32" s="39"/>
      <c r="ND32" s="39"/>
      <c r="NE32" s="39"/>
      <c r="NF32" s="39"/>
      <c r="NG32" s="39"/>
      <c r="NH32" s="39"/>
      <c r="NI32" s="39"/>
      <c r="NJ32" s="39"/>
      <c r="NK32" s="39"/>
      <c r="NL32" s="39"/>
      <c r="NM32" s="39"/>
      <c r="NN32" s="39"/>
      <c r="NO32" s="39"/>
      <c r="NP32" s="39"/>
      <c r="NQ32" s="39"/>
      <c r="NR32" s="39"/>
      <c r="NS32" s="39"/>
      <c r="NT32" s="39"/>
      <c r="NU32" s="39"/>
      <c r="NV32" s="39"/>
      <c r="NW32" s="39"/>
      <c r="NX32" s="39"/>
      <c r="NY32" s="39"/>
      <c r="NZ32" s="39"/>
      <c r="OA32" s="39"/>
      <c r="OB32" s="39"/>
      <c r="OC32" s="39"/>
      <c r="OD32" s="39"/>
      <c r="OE32" s="39"/>
      <c r="OF32" s="39"/>
      <c r="OG32" s="39"/>
      <c r="OH32" s="39"/>
      <c r="OI32" s="39"/>
      <c r="OJ32" s="39"/>
      <c r="OK32" s="39"/>
      <c r="OL32" s="39"/>
      <c r="OM32" s="39"/>
      <c r="ON32" s="39"/>
      <c r="OO32" s="39"/>
      <c r="OP32" s="39"/>
      <c r="OQ32" s="39"/>
      <c r="OR32" s="39"/>
      <c r="OS32" s="39"/>
      <c r="OT32" s="39"/>
      <c r="OU32" s="39"/>
      <c r="OV32" s="39"/>
      <c r="OW32" s="39"/>
      <c r="OX32" s="39"/>
      <c r="OY32" s="39"/>
      <c r="OZ32" s="39"/>
      <c r="PA32" s="39"/>
      <c r="PB32" s="39"/>
      <c r="PC32" s="39"/>
      <c r="PD32" s="39"/>
      <c r="PE32" s="39"/>
      <c r="PF32" s="39"/>
      <c r="PG32" s="39"/>
      <c r="PH32" s="39"/>
      <c r="PI32" s="39"/>
      <c r="PJ32" s="39"/>
      <c r="PK32" s="39"/>
      <c r="PL32" s="39"/>
      <c r="PM32" s="39"/>
      <c r="PN32" s="39"/>
      <c r="PO32" s="39"/>
      <c r="PP32" s="39"/>
      <c r="PQ32" s="39"/>
      <c r="PR32" s="39"/>
      <c r="PS32" s="39"/>
      <c r="PT32" s="39"/>
      <c r="PU32" s="39"/>
      <c r="PV32" s="39"/>
      <c r="PW32" s="39"/>
      <c r="PX32" s="39"/>
      <c r="PY32" s="39"/>
      <c r="PZ32" s="39"/>
      <c r="QA32" s="39"/>
      <c r="QB32" s="39"/>
      <c r="QC32" s="39"/>
      <c r="QD32" s="39"/>
      <c r="QE32" s="39"/>
      <c r="QF32" s="39"/>
      <c r="QG32" s="39"/>
      <c r="QH32" s="39"/>
      <c r="QI32" s="39"/>
      <c r="QJ32" s="39"/>
      <c r="QK32" s="39"/>
      <c r="QL32" s="39"/>
      <c r="QM32" s="39"/>
      <c r="QN32" s="39"/>
      <c r="QO32" s="39"/>
      <c r="QP32" s="39"/>
      <c r="QQ32" s="39"/>
      <c r="QR32" s="39"/>
      <c r="QS32" s="39"/>
      <c r="QT32" s="39"/>
      <c r="QU32" s="39"/>
      <c r="QV32" s="39"/>
      <c r="QW32" s="39"/>
      <c r="QX32" s="39"/>
      <c r="QY32" s="39"/>
      <c r="QZ32" s="39"/>
      <c r="RA32" s="39"/>
      <c r="RB32" s="39"/>
      <c r="RC32" s="39"/>
      <c r="RD32" s="39"/>
      <c r="RE32" s="39"/>
      <c r="RF32" s="39"/>
      <c r="RG32" s="39"/>
      <c r="RH32" s="39"/>
      <c r="RI32" s="39"/>
      <c r="RJ32" s="39"/>
      <c r="RK32" s="39"/>
      <c r="RL32" s="39"/>
      <c r="RM32" s="39"/>
      <c r="RN32" s="39"/>
      <c r="RO32" s="39"/>
      <c r="RP32" s="39"/>
      <c r="RQ32" s="39"/>
      <c r="RR32" s="39"/>
      <c r="RS32" s="39"/>
      <c r="RT32" s="39"/>
      <c r="RU32" s="39"/>
      <c r="RV32" s="39"/>
      <c r="RW32" s="39"/>
      <c r="RX32" s="39"/>
      <c r="RY32" s="39"/>
      <c r="RZ32" s="39"/>
      <c r="SA32" s="39"/>
      <c r="SB32" s="39"/>
      <c r="SC32" s="39"/>
      <c r="SD32" s="39"/>
      <c r="SE32" s="39"/>
      <c r="SF32" s="39"/>
      <c r="SG32" s="39"/>
      <c r="SH32" s="39"/>
      <c r="SI32" s="39"/>
      <c r="SJ32" s="39"/>
      <c r="SK32" s="39"/>
      <c r="SL32" s="39"/>
      <c r="SM32" s="39"/>
      <c r="SN32" s="39"/>
      <c r="SO32" s="39"/>
      <c r="SP32" s="39"/>
      <c r="SQ32" s="39"/>
      <c r="SR32" s="39"/>
      <c r="SS32" s="39"/>
      <c r="ST32" s="39"/>
      <c r="SU32" s="39"/>
      <c r="SV32" s="39"/>
      <c r="SW32" s="39"/>
      <c r="SX32" s="39"/>
      <c r="SY32" s="39"/>
      <c r="SZ32" s="39"/>
      <c r="TA32" s="39"/>
      <c r="TB32" s="39"/>
      <c r="TC32" s="39"/>
      <c r="TD32" s="39"/>
      <c r="TE32" s="39"/>
      <c r="TF32" s="39"/>
      <c r="TG32" s="39"/>
      <c r="TH32" s="39"/>
      <c r="TI32" s="39"/>
      <c r="TJ32" s="39"/>
      <c r="TK32" s="39"/>
      <c r="TL32" s="39"/>
      <c r="TM32" s="39"/>
      <c r="TN32" s="39"/>
      <c r="TO32" s="39"/>
      <c r="TP32" s="39"/>
      <c r="TQ32" s="39"/>
      <c r="TR32" s="39"/>
      <c r="TS32" s="39"/>
      <c r="TT32" s="39"/>
      <c r="TU32" s="39"/>
      <c r="TV32" s="39"/>
      <c r="TW32" s="39"/>
      <c r="TX32" s="39"/>
      <c r="TY32" s="39"/>
      <c r="TZ32" s="39"/>
      <c r="UA32" s="39"/>
      <c r="UB32" s="39"/>
      <c r="UC32" s="39"/>
      <c r="UD32" s="39"/>
      <c r="UE32" s="39"/>
      <c r="UF32" s="39"/>
      <c r="UG32" s="39"/>
      <c r="UH32" s="39"/>
      <c r="UI32" s="39"/>
      <c r="UJ32" s="39"/>
      <c r="UK32" s="39"/>
      <c r="UL32" s="39"/>
      <c r="UM32" s="39"/>
      <c r="UN32" s="39"/>
      <c r="UO32" s="39"/>
      <c r="UP32" s="39"/>
      <c r="UQ32" s="39"/>
      <c r="UR32" s="39"/>
      <c r="US32" s="39"/>
      <c r="UT32" s="39"/>
      <c r="UU32" s="39"/>
      <c r="UV32" s="39"/>
      <c r="UW32" s="39"/>
      <c r="UX32" s="39"/>
      <c r="UY32" s="39"/>
      <c r="UZ32" s="39"/>
      <c r="VA32" s="39"/>
      <c r="VB32" s="39"/>
      <c r="VC32" s="39"/>
      <c r="VD32" s="39"/>
      <c r="VE32" s="39"/>
      <c r="VF32" s="39"/>
      <c r="VG32" s="39"/>
      <c r="VH32" s="39"/>
      <c r="VI32" s="39"/>
      <c r="VJ32" s="39"/>
      <c r="VK32" s="39"/>
      <c r="VL32" s="39"/>
      <c r="VM32" s="39"/>
      <c r="VN32" s="39"/>
      <c r="VO32" s="39"/>
      <c r="VP32" s="39"/>
      <c r="VQ32" s="39"/>
      <c r="VR32" s="39"/>
      <c r="VS32" s="39"/>
      <c r="VT32" s="39"/>
      <c r="VU32" s="39"/>
      <c r="VV32" s="39"/>
      <c r="VW32" s="39"/>
      <c r="VX32" s="39"/>
      <c r="VY32" s="39"/>
      <c r="VZ32" s="39"/>
      <c r="WA32" s="39"/>
      <c r="WB32" s="39"/>
      <c r="WC32" s="39"/>
      <c r="WD32" s="39"/>
      <c r="WE32" s="39"/>
      <c r="WF32" s="39"/>
      <c r="WG32" s="39"/>
      <c r="WH32" s="39"/>
      <c r="WI32" s="39"/>
      <c r="WJ32" s="39"/>
      <c r="WK32" s="39"/>
      <c r="WL32" s="39"/>
      <c r="WM32" s="39"/>
      <c r="WN32" s="39"/>
      <c r="WO32" s="39"/>
      <c r="WP32" s="39"/>
      <c r="WQ32" s="39"/>
      <c r="WR32" s="39"/>
      <c r="WS32" s="39"/>
      <c r="WT32" s="39"/>
      <c r="WU32" s="39"/>
      <c r="WV32" s="39"/>
      <c r="WW32" s="39"/>
      <c r="WX32" s="39"/>
      <c r="WY32" s="39"/>
      <c r="WZ32" s="39"/>
      <c r="XA32" s="39"/>
      <c r="XB32" s="39"/>
      <c r="XC32" s="39"/>
      <c r="XD32" s="39"/>
      <c r="XE32" s="39"/>
      <c r="XF32" s="39"/>
      <c r="XG32" s="39"/>
      <c r="XH32" s="39"/>
      <c r="XI32" s="39"/>
      <c r="XJ32" s="39"/>
      <c r="XK32" s="39"/>
      <c r="XL32" s="39"/>
      <c r="XM32" s="39"/>
      <c r="XN32" s="39"/>
      <c r="XO32" s="39"/>
      <c r="XP32" s="39"/>
      <c r="XQ32" s="39"/>
      <c r="XR32" s="39"/>
      <c r="XS32" s="39"/>
      <c r="XT32" s="39"/>
      <c r="XU32" s="39"/>
      <c r="XV32" s="39"/>
      <c r="XW32" s="39"/>
      <c r="XX32" s="39"/>
      <c r="XY32" s="39"/>
      <c r="XZ32" s="39"/>
      <c r="YA32" s="39"/>
      <c r="YB32" s="39"/>
      <c r="YC32" s="39"/>
      <c r="YD32" s="39"/>
      <c r="YE32" s="39"/>
      <c r="YF32" s="39"/>
      <c r="YG32" s="39"/>
      <c r="YH32" s="39"/>
      <c r="YI32" s="39"/>
      <c r="YJ32" s="39"/>
      <c r="YK32" s="39"/>
      <c r="YL32" s="39"/>
      <c r="YM32" s="39"/>
      <c r="YN32" s="39"/>
      <c r="YO32" s="39"/>
      <c r="YP32" s="39"/>
      <c r="YQ32" s="39"/>
      <c r="YR32" s="39"/>
      <c r="YS32" s="39"/>
      <c r="YT32" s="39"/>
      <c r="YU32" s="39"/>
      <c r="YV32" s="39"/>
      <c r="YW32" s="39"/>
      <c r="YX32" s="39"/>
      <c r="YY32" s="39"/>
      <c r="YZ32" s="39"/>
      <c r="ZA32" s="39"/>
      <c r="ZB32" s="39"/>
      <c r="ZC32" s="39"/>
      <c r="ZD32" s="39"/>
      <c r="ZE32" s="39"/>
      <c r="ZF32" s="39"/>
      <c r="ZG32" s="39"/>
      <c r="ZH32" s="39"/>
      <c r="ZI32" s="39"/>
      <c r="ZJ32" s="39"/>
      <c r="ZK32" s="39"/>
      <c r="ZL32" s="39"/>
      <c r="ZM32" s="39"/>
      <c r="ZN32" s="39"/>
      <c r="ZO32" s="39"/>
      <c r="ZP32" s="39"/>
      <c r="ZQ32" s="39"/>
      <c r="ZR32" s="39"/>
      <c r="ZS32" s="39"/>
      <c r="ZT32" s="39"/>
      <c r="ZU32" s="39"/>
      <c r="ZV32" s="39"/>
      <c r="ZW32" s="39"/>
      <c r="ZX32" s="39"/>
      <c r="ZY32" s="39"/>
      <c r="ZZ32" s="39"/>
      <c r="AAA32" s="39"/>
      <c r="AAB32" s="39"/>
      <c r="AAC32" s="39"/>
      <c r="AAD32" s="39"/>
      <c r="AAE32" s="39"/>
      <c r="AAF32" s="39"/>
      <c r="AAG32" s="39"/>
      <c r="AAH32" s="39"/>
      <c r="AAI32" s="39"/>
      <c r="AAJ32" s="39"/>
      <c r="AAK32" s="39"/>
      <c r="AAL32" s="39"/>
      <c r="AAM32" s="39"/>
      <c r="AAN32" s="39"/>
      <c r="AAO32" s="39"/>
      <c r="AAP32" s="39"/>
      <c r="AAQ32" s="39"/>
      <c r="AAR32" s="39"/>
      <c r="AAS32" s="39"/>
      <c r="AAT32" s="39"/>
      <c r="AAU32" s="39"/>
      <c r="AAV32" s="39"/>
      <c r="AAW32" s="39"/>
      <c r="AAX32" s="39"/>
      <c r="AAY32" s="39"/>
      <c r="AAZ32" s="39"/>
      <c r="ABA32" s="39"/>
      <c r="ABB32" s="39"/>
      <c r="ABC32" s="39"/>
      <c r="ABD32" s="39"/>
      <c r="ABE32" s="39"/>
      <c r="ABF32" s="39"/>
      <c r="ABG32" s="39"/>
      <c r="ABH32" s="39"/>
      <c r="ABI32" s="39"/>
      <c r="ABJ32" s="39"/>
      <c r="ABK32" s="39"/>
      <c r="ABL32" s="39"/>
      <c r="ABM32" s="39"/>
      <c r="ABN32" s="39"/>
      <c r="ABO32" s="39"/>
      <c r="ABP32" s="39"/>
      <c r="ABQ32" s="39"/>
      <c r="ABR32" s="39"/>
      <c r="ABS32" s="39"/>
      <c r="ABT32" s="39"/>
      <c r="ABU32" s="39"/>
      <c r="ABV32" s="39"/>
      <c r="ABW32" s="39"/>
      <c r="ABX32" s="39"/>
      <c r="ABY32" s="39"/>
      <c r="ABZ32" s="39"/>
      <c r="ACA32" s="39"/>
      <c r="ACB32" s="39"/>
      <c r="ACC32" s="39"/>
      <c r="ACD32" s="39"/>
      <c r="ACE32" s="39"/>
      <c r="ACF32" s="39"/>
      <c r="ACG32" s="39"/>
      <c r="ACH32" s="39"/>
      <c r="ACI32" s="39"/>
      <c r="ACJ32" s="39"/>
      <c r="ACK32" s="39"/>
      <c r="ACL32" s="39"/>
      <c r="ACM32" s="39"/>
      <c r="ACN32" s="39"/>
      <c r="ACO32" s="39"/>
      <c r="ACP32" s="39"/>
      <c r="ACQ32" s="39"/>
      <c r="ACR32" s="39"/>
      <c r="ACS32" s="39"/>
      <c r="ACT32" s="39"/>
      <c r="ACU32" s="39"/>
      <c r="ACV32" s="39"/>
      <c r="ACW32" s="39"/>
      <c r="ACX32" s="39"/>
      <c r="ACY32" s="39"/>
      <c r="ACZ32" s="39"/>
      <c r="ADA32" s="39"/>
      <c r="ADB32" s="39"/>
      <c r="ADC32" s="39"/>
      <c r="ADD32" s="39"/>
      <c r="ADE32" s="39"/>
      <c r="ADF32" s="39"/>
      <c r="ADG32" s="39"/>
      <c r="ADH32" s="39"/>
      <c r="ADI32" s="39"/>
      <c r="ADJ32" s="39"/>
      <c r="ADK32" s="39"/>
      <c r="ADL32" s="39"/>
      <c r="ADM32" s="39"/>
      <c r="ADN32" s="39"/>
      <c r="ADO32" s="39"/>
      <c r="ADP32" s="39"/>
      <c r="ADQ32" s="39"/>
      <c r="ADR32" s="39"/>
      <c r="ADS32" s="39"/>
      <c r="ADT32" s="39"/>
      <c r="ADU32" s="39"/>
      <c r="ADV32" s="39"/>
      <c r="ADW32" s="39"/>
      <c r="ADX32" s="39"/>
      <c r="ADY32" s="39"/>
      <c r="ADZ32" s="39"/>
      <c r="AEA32" s="39"/>
      <c r="AEB32" s="39"/>
      <c r="AEC32" s="39"/>
      <c r="AED32" s="39"/>
      <c r="AEE32" s="39"/>
      <c r="AEF32" s="39"/>
      <c r="AEG32" s="39"/>
      <c r="AEH32" s="39"/>
      <c r="AEI32" s="39"/>
      <c r="AEJ32" s="39"/>
      <c r="AEK32" s="39"/>
      <c r="AEL32" s="39"/>
      <c r="AEM32" s="39"/>
      <c r="AEN32" s="39"/>
      <c r="AEO32" s="39"/>
      <c r="AEP32" s="39"/>
      <c r="AEQ32" s="39"/>
      <c r="AER32" s="39"/>
      <c r="AES32" s="39"/>
      <c r="AET32" s="39"/>
      <c r="AEU32" s="39"/>
      <c r="AEV32" s="39"/>
      <c r="AEW32" s="39"/>
      <c r="AEX32" s="39"/>
      <c r="AEY32" s="39"/>
      <c r="AEZ32" s="39"/>
      <c r="AFA32" s="39"/>
      <c r="AFB32" s="39"/>
      <c r="AFC32" s="39"/>
      <c r="AFD32" s="39"/>
      <c r="AFE32" s="39"/>
      <c r="AFF32" s="39"/>
      <c r="AFG32" s="39"/>
      <c r="AFH32" s="39"/>
      <c r="AFI32" s="39"/>
      <c r="AFJ32" s="39"/>
      <c r="AFK32" s="39"/>
      <c r="AFL32" s="39"/>
      <c r="AFM32" s="39"/>
      <c r="AFN32" s="39"/>
      <c r="AFO32" s="39"/>
      <c r="AFP32" s="39"/>
      <c r="AFQ32" s="39"/>
      <c r="AFR32" s="39"/>
      <c r="AFS32" s="39"/>
      <c r="AFT32" s="39"/>
      <c r="AFU32" s="39"/>
      <c r="AFV32" s="39"/>
      <c r="AFW32" s="39"/>
      <c r="AFX32" s="39"/>
    </row>
    <row r="33" spans="1:856" s="37" customFormat="1" ht="27" customHeight="1" x14ac:dyDescent="0.25">
      <c r="A33" s="463"/>
      <c r="B33" s="463"/>
      <c r="C33" s="463"/>
      <c r="D33" s="463"/>
      <c r="E33" s="463"/>
      <c r="F33" s="463"/>
      <c r="G33" s="463"/>
      <c r="H33" s="463"/>
      <c r="I33" s="463"/>
      <c r="J33" s="463"/>
      <c r="K33" s="463"/>
      <c r="L33" s="463"/>
      <c r="M33" s="463"/>
      <c r="N33" s="463"/>
      <c r="O33" s="463"/>
      <c r="P33" s="463"/>
      <c r="Q33" s="463"/>
      <c r="R33" s="463"/>
      <c r="S33" s="463"/>
      <c r="T33" s="463"/>
      <c r="U33" s="463"/>
      <c r="V33" s="463"/>
      <c r="W33" s="463"/>
      <c r="X33" s="463"/>
      <c r="Y33" s="463"/>
      <c r="Z33" s="463"/>
      <c r="AA33" s="463"/>
      <c r="AB33" s="463"/>
      <c r="AC33" s="463"/>
      <c r="AD33" s="463"/>
      <c r="AE33" s="463"/>
      <c r="AF33" s="463"/>
      <c r="AG33" s="463"/>
      <c r="AH33" s="463"/>
      <c r="AI33" s="463"/>
      <c r="AJ33" s="463"/>
      <c r="AK33" s="463"/>
      <c r="AL33" s="463"/>
      <c r="AM33" s="463"/>
      <c r="AN33" s="463"/>
      <c r="AO33" s="463"/>
      <c r="AP33" s="463"/>
      <c r="AQ33" s="463"/>
      <c r="AR33" s="463"/>
      <c r="AS33" s="463"/>
      <c r="AT33" s="463"/>
      <c r="AU33" s="463"/>
      <c r="AV33" s="463"/>
      <c r="AW33" s="463"/>
      <c r="AX33" s="463"/>
      <c r="AY33" s="463"/>
      <c r="AZ33" s="463"/>
      <c r="BA33" s="463"/>
      <c r="BB33" s="463"/>
      <c r="BC33" s="463"/>
      <c r="BD33" s="463"/>
      <c r="BE33" s="463"/>
      <c r="BF33" s="463"/>
      <c r="BG33" s="463"/>
      <c r="BH33" s="463"/>
      <c r="BI33" s="463"/>
      <c r="BJ33" s="463"/>
      <c r="BK33" s="463"/>
      <c r="BL33" s="463"/>
      <c r="BM33" s="463"/>
      <c r="BN33" s="463"/>
      <c r="BO33" s="463"/>
      <c r="BP33" s="463"/>
      <c r="BQ33" s="463"/>
      <c r="BR33" s="463"/>
      <c r="BS33" s="463"/>
      <c r="BT33" s="463"/>
      <c r="BU33" s="463"/>
      <c r="BV33" s="463"/>
      <c r="BW33" s="463"/>
      <c r="BX33" s="463"/>
      <c r="BY33" s="463"/>
      <c r="BZ33" s="463"/>
      <c r="CA33" s="463"/>
      <c r="CB33" s="463"/>
      <c r="CC33" s="463"/>
      <c r="CD33" s="463"/>
      <c r="CE33" s="463"/>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c r="IV33" s="39"/>
      <c r="IW33" s="39"/>
      <c r="IX33" s="39"/>
      <c r="IY33" s="39"/>
      <c r="IZ33" s="39"/>
      <c r="JA33" s="39"/>
      <c r="JB33" s="39"/>
      <c r="JC33" s="39"/>
      <c r="JD33" s="39"/>
      <c r="JE33" s="39"/>
      <c r="JF33" s="39"/>
      <c r="JG33" s="39"/>
      <c r="JH33" s="39"/>
      <c r="JI33" s="39"/>
      <c r="JJ33" s="39"/>
      <c r="JK33" s="39"/>
      <c r="JL33" s="39"/>
      <c r="JM33" s="39"/>
      <c r="JN33" s="39"/>
      <c r="JO33" s="39"/>
      <c r="JP33" s="39"/>
      <c r="JQ33" s="39"/>
      <c r="JR33" s="39"/>
      <c r="JS33" s="39"/>
      <c r="JT33" s="39"/>
      <c r="JU33" s="39"/>
      <c r="JV33" s="39"/>
      <c r="JW33" s="39"/>
      <c r="JX33" s="39"/>
      <c r="JY33" s="39"/>
      <c r="JZ33" s="39"/>
      <c r="KA33" s="39"/>
      <c r="KB33" s="39"/>
      <c r="KC33" s="39"/>
      <c r="KD33" s="39"/>
      <c r="KE33" s="39"/>
      <c r="KF33" s="39"/>
      <c r="KG33" s="39"/>
      <c r="KH33" s="39"/>
      <c r="KI33" s="39"/>
      <c r="KJ33" s="39"/>
      <c r="KK33" s="39"/>
      <c r="KL33" s="39"/>
      <c r="KM33" s="39"/>
      <c r="KN33" s="39"/>
      <c r="KO33" s="39"/>
      <c r="KP33" s="39"/>
      <c r="KQ33" s="39"/>
      <c r="KR33" s="39"/>
      <c r="KS33" s="39"/>
      <c r="KT33" s="39"/>
      <c r="KU33" s="39"/>
      <c r="KV33" s="39"/>
      <c r="KW33" s="39"/>
      <c r="KX33" s="39"/>
      <c r="KY33" s="39"/>
      <c r="KZ33" s="39"/>
      <c r="LA33" s="39"/>
      <c r="LB33" s="39"/>
      <c r="LC33" s="39"/>
      <c r="LD33" s="39"/>
      <c r="LE33" s="39"/>
      <c r="LF33" s="39"/>
      <c r="LG33" s="39"/>
      <c r="LH33" s="39"/>
      <c r="LI33" s="39"/>
      <c r="LJ33" s="39"/>
      <c r="LK33" s="39"/>
      <c r="LL33" s="39"/>
      <c r="LM33" s="39"/>
      <c r="LN33" s="39"/>
      <c r="LO33" s="39"/>
      <c r="LP33" s="39"/>
      <c r="LQ33" s="39"/>
      <c r="LR33" s="39"/>
      <c r="LS33" s="39"/>
      <c r="LT33" s="39"/>
      <c r="LU33" s="39"/>
      <c r="LV33" s="39"/>
      <c r="LW33" s="39"/>
      <c r="LX33" s="39"/>
      <c r="LY33" s="39"/>
      <c r="LZ33" s="39"/>
      <c r="MA33" s="39"/>
      <c r="MB33" s="39"/>
      <c r="MC33" s="39"/>
      <c r="MD33" s="39"/>
      <c r="ME33" s="39"/>
      <c r="MF33" s="39"/>
      <c r="MG33" s="39"/>
      <c r="MH33" s="39"/>
      <c r="MI33" s="39"/>
      <c r="MJ33" s="39"/>
      <c r="MK33" s="39"/>
      <c r="ML33" s="39"/>
      <c r="MM33" s="39"/>
      <c r="MN33" s="39"/>
      <c r="MO33" s="39"/>
      <c r="MP33" s="39"/>
      <c r="MQ33" s="39"/>
      <c r="MR33" s="39"/>
      <c r="MS33" s="39"/>
      <c r="MT33" s="39"/>
      <c r="MU33" s="39"/>
      <c r="MV33" s="39"/>
      <c r="MW33" s="39"/>
      <c r="MX33" s="39"/>
      <c r="MY33" s="39"/>
      <c r="MZ33" s="39"/>
      <c r="NA33" s="39"/>
      <c r="NB33" s="39"/>
      <c r="NC33" s="39"/>
      <c r="ND33" s="39"/>
      <c r="NE33" s="39"/>
      <c r="NF33" s="39"/>
      <c r="NG33" s="39"/>
      <c r="NH33" s="39"/>
      <c r="NI33" s="39"/>
      <c r="NJ33" s="39"/>
      <c r="NK33" s="39"/>
      <c r="NL33" s="39"/>
      <c r="NM33" s="39"/>
      <c r="NN33" s="39"/>
      <c r="NO33" s="39"/>
      <c r="NP33" s="39"/>
      <c r="NQ33" s="39"/>
      <c r="NR33" s="39"/>
      <c r="NS33" s="39"/>
      <c r="NT33" s="39"/>
      <c r="NU33" s="39"/>
      <c r="NV33" s="39"/>
      <c r="NW33" s="39"/>
      <c r="NX33" s="39"/>
      <c r="NY33" s="39"/>
      <c r="NZ33" s="39"/>
      <c r="OA33" s="39"/>
      <c r="OB33" s="39"/>
      <c r="OC33" s="39"/>
      <c r="OD33" s="39"/>
      <c r="OE33" s="39"/>
      <c r="OF33" s="39"/>
      <c r="OG33" s="39"/>
      <c r="OH33" s="39"/>
      <c r="OI33" s="39"/>
      <c r="OJ33" s="39"/>
      <c r="OK33" s="39"/>
      <c r="OL33" s="39"/>
      <c r="OM33" s="39"/>
      <c r="ON33" s="39"/>
      <c r="OO33" s="39"/>
      <c r="OP33" s="39"/>
      <c r="OQ33" s="39"/>
      <c r="OR33" s="39"/>
      <c r="OS33" s="39"/>
      <c r="OT33" s="39"/>
      <c r="OU33" s="39"/>
      <c r="OV33" s="39"/>
      <c r="OW33" s="39"/>
      <c r="OX33" s="39"/>
      <c r="OY33" s="39"/>
      <c r="OZ33" s="39"/>
      <c r="PA33" s="39"/>
      <c r="PB33" s="39"/>
      <c r="PC33" s="39"/>
      <c r="PD33" s="39"/>
      <c r="PE33" s="39"/>
      <c r="PF33" s="39"/>
      <c r="PG33" s="39"/>
      <c r="PH33" s="39"/>
      <c r="PI33" s="39"/>
      <c r="PJ33" s="39"/>
      <c r="PK33" s="39"/>
      <c r="PL33" s="39"/>
      <c r="PM33" s="39"/>
      <c r="PN33" s="39"/>
      <c r="PO33" s="39"/>
      <c r="PP33" s="39"/>
      <c r="PQ33" s="39"/>
      <c r="PR33" s="39"/>
      <c r="PS33" s="39"/>
      <c r="PT33" s="39"/>
      <c r="PU33" s="39"/>
      <c r="PV33" s="39"/>
      <c r="PW33" s="39"/>
      <c r="PX33" s="39"/>
      <c r="PY33" s="39"/>
      <c r="PZ33" s="39"/>
      <c r="QA33" s="39"/>
      <c r="QB33" s="39"/>
      <c r="QC33" s="39"/>
      <c r="QD33" s="39"/>
      <c r="QE33" s="39"/>
      <c r="QF33" s="39"/>
      <c r="QG33" s="39"/>
      <c r="QH33" s="39"/>
      <c r="QI33" s="39"/>
      <c r="QJ33" s="39"/>
      <c r="QK33" s="39"/>
      <c r="QL33" s="39"/>
      <c r="QM33" s="39"/>
      <c r="QN33" s="39"/>
      <c r="QO33" s="39"/>
      <c r="QP33" s="39"/>
      <c r="QQ33" s="39"/>
      <c r="QR33" s="39"/>
      <c r="QS33" s="39"/>
      <c r="QT33" s="39"/>
      <c r="QU33" s="39"/>
      <c r="QV33" s="39"/>
      <c r="QW33" s="39"/>
      <c r="QX33" s="39"/>
      <c r="QY33" s="39"/>
      <c r="QZ33" s="39"/>
      <c r="RA33" s="39"/>
      <c r="RB33" s="39"/>
      <c r="RC33" s="39"/>
      <c r="RD33" s="39"/>
      <c r="RE33" s="39"/>
      <c r="RF33" s="39"/>
      <c r="RG33" s="39"/>
      <c r="RH33" s="39"/>
      <c r="RI33" s="39"/>
      <c r="RJ33" s="39"/>
      <c r="RK33" s="39"/>
      <c r="RL33" s="39"/>
      <c r="RM33" s="39"/>
      <c r="RN33" s="39"/>
      <c r="RO33" s="39"/>
      <c r="RP33" s="39"/>
      <c r="RQ33" s="39"/>
      <c r="RR33" s="39"/>
      <c r="RS33" s="39"/>
      <c r="RT33" s="39"/>
      <c r="RU33" s="39"/>
      <c r="RV33" s="39"/>
      <c r="RW33" s="39"/>
      <c r="RX33" s="39"/>
      <c r="RY33" s="39"/>
      <c r="RZ33" s="39"/>
      <c r="SA33" s="39"/>
      <c r="SB33" s="39"/>
      <c r="SC33" s="39"/>
      <c r="SD33" s="39"/>
      <c r="SE33" s="39"/>
      <c r="SF33" s="39"/>
      <c r="SG33" s="39"/>
      <c r="SH33" s="39"/>
      <c r="SI33" s="39"/>
      <c r="SJ33" s="39"/>
      <c r="SK33" s="39"/>
      <c r="SL33" s="39"/>
      <c r="SM33" s="39"/>
      <c r="SN33" s="39"/>
      <c r="SO33" s="39"/>
      <c r="SP33" s="39"/>
      <c r="SQ33" s="39"/>
      <c r="SR33" s="39"/>
      <c r="SS33" s="39"/>
      <c r="ST33" s="39"/>
      <c r="SU33" s="39"/>
      <c r="SV33" s="39"/>
      <c r="SW33" s="39"/>
      <c r="SX33" s="39"/>
      <c r="SY33" s="39"/>
      <c r="SZ33" s="39"/>
      <c r="TA33" s="39"/>
      <c r="TB33" s="39"/>
      <c r="TC33" s="39"/>
      <c r="TD33" s="39"/>
      <c r="TE33" s="39"/>
      <c r="TF33" s="39"/>
      <c r="TG33" s="39"/>
      <c r="TH33" s="39"/>
      <c r="TI33" s="39"/>
      <c r="TJ33" s="39"/>
      <c r="TK33" s="39"/>
      <c r="TL33" s="39"/>
      <c r="TM33" s="39"/>
      <c r="TN33" s="39"/>
      <c r="TO33" s="39"/>
      <c r="TP33" s="39"/>
      <c r="TQ33" s="39"/>
      <c r="TR33" s="39"/>
      <c r="TS33" s="39"/>
      <c r="TT33" s="39"/>
      <c r="TU33" s="39"/>
      <c r="TV33" s="39"/>
      <c r="TW33" s="39"/>
      <c r="TX33" s="39"/>
      <c r="TY33" s="39"/>
      <c r="TZ33" s="39"/>
      <c r="UA33" s="39"/>
      <c r="UB33" s="39"/>
      <c r="UC33" s="39"/>
      <c r="UD33" s="39"/>
      <c r="UE33" s="39"/>
      <c r="UF33" s="39"/>
      <c r="UG33" s="39"/>
      <c r="UH33" s="39"/>
      <c r="UI33" s="39"/>
      <c r="UJ33" s="39"/>
      <c r="UK33" s="39"/>
      <c r="UL33" s="39"/>
      <c r="UM33" s="39"/>
      <c r="UN33" s="39"/>
      <c r="UO33" s="39"/>
      <c r="UP33" s="39"/>
      <c r="UQ33" s="39"/>
      <c r="UR33" s="39"/>
      <c r="US33" s="39"/>
      <c r="UT33" s="39"/>
      <c r="UU33" s="39"/>
      <c r="UV33" s="39"/>
      <c r="UW33" s="39"/>
      <c r="UX33" s="39"/>
      <c r="UY33" s="39"/>
      <c r="UZ33" s="39"/>
      <c r="VA33" s="39"/>
      <c r="VB33" s="39"/>
      <c r="VC33" s="39"/>
      <c r="VD33" s="39"/>
      <c r="VE33" s="39"/>
      <c r="VF33" s="39"/>
      <c r="VG33" s="39"/>
      <c r="VH33" s="39"/>
      <c r="VI33" s="39"/>
      <c r="VJ33" s="39"/>
      <c r="VK33" s="39"/>
      <c r="VL33" s="39"/>
      <c r="VM33" s="39"/>
      <c r="VN33" s="39"/>
      <c r="VO33" s="39"/>
      <c r="VP33" s="39"/>
      <c r="VQ33" s="39"/>
      <c r="VR33" s="39"/>
      <c r="VS33" s="39"/>
      <c r="VT33" s="39"/>
      <c r="VU33" s="39"/>
      <c r="VV33" s="39"/>
      <c r="VW33" s="39"/>
      <c r="VX33" s="39"/>
      <c r="VY33" s="39"/>
      <c r="VZ33" s="39"/>
      <c r="WA33" s="39"/>
      <c r="WB33" s="39"/>
      <c r="WC33" s="39"/>
      <c r="WD33" s="39"/>
      <c r="WE33" s="39"/>
      <c r="WF33" s="39"/>
      <c r="WG33" s="39"/>
      <c r="WH33" s="39"/>
      <c r="WI33" s="39"/>
      <c r="WJ33" s="39"/>
      <c r="WK33" s="39"/>
      <c r="WL33" s="39"/>
      <c r="WM33" s="39"/>
      <c r="WN33" s="39"/>
      <c r="WO33" s="39"/>
      <c r="WP33" s="39"/>
      <c r="WQ33" s="39"/>
      <c r="WR33" s="39"/>
      <c r="WS33" s="39"/>
      <c r="WT33" s="39"/>
      <c r="WU33" s="39"/>
      <c r="WV33" s="39"/>
      <c r="WW33" s="39"/>
      <c r="WX33" s="39"/>
      <c r="WY33" s="39"/>
      <c r="WZ33" s="39"/>
      <c r="XA33" s="39"/>
      <c r="XB33" s="39"/>
      <c r="XC33" s="39"/>
      <c r="XD33" s="39"/>
      <c r="XE33" s="39"/>
      <c r="XF33" s="39"/>
      <c r="XG33" s="39"/>
      <c r="XH33" s="39"/>
      <c r="XI33" s="39"/>
      <c r="XJ33" s="39"/>
      <c r="XK33" s="39"/>
      <c r="XL33" s="39"/>
      <c r="XM33" s="39"/>
      <c r="XN33" s="39"/>
      <c r="XO33" s="39"/>
      <c r="XP33" s="39"/>
      <c r="XQ33" s="39"/>
      <c r="XR33" s="39"/>
      <c r="XS33" s="39"/>
      <c r="XT33" s="39"/>
      <c r="XU33" s="39"/>
      <c r="XV33" s="39"/>
      <c r="XW33" s="39"/>
      <c r="XX33" s="39"/>
      <c r="XY33" s="39"/>
      <c r="XZ33" s="39"/>
      <c r="YA33" s="39"/>
      <c r="YB33" s="39"/>
      <c r="YC33" s="39"/>
      <c r="YD33" s="39"/>
      <c r="YE33" s="39"/>
      <c r="YF33" s="39"/>
      <c r="YG33" s="39"/>
      <c r="YH33" s="39"/>
      <c r="YI33" s="39"/>
      <c r="YJ33" s="39"/>
      <c r="YK33" s="39"/>
      <c r="YL33" s="39"/>
      <c r="YM33" s="39"/>
      <c r="YN33" s="39"/>
      <c r="YO33" s="39"/>
      <c r="YP33" s="39"/>
      <c r="YQ33" s="39"/>
      <c r="YR33" s="39"/>
      <c r="YS33" s="39"/>
      <c r="YT33" s="39"/>
      <c r="YU33" s="39"/>
      <c r="YV33" s="39"/>
      <c r="YW33" s="39"/>
      <c r="YX33" s="39"/>
      <c r="YY33" s="39"/>
      <c r="YZ33" s="39"/>
      <c r="ZA33" s="39"/>
      <c r="ZB33" s="39"/>
      <c r="ZC33" s="39"/>
      <c r="ZD33" s="39"/>
      <c r="ZE33" s="39"/>
      <c r="ZF33" s="39"/>
      <c r="ZG33" s="39"/>
      <c r="ZH33" s="39"/>
      <c r="ZI33" s="39"/>
      <c r="ZJ33" s="39"/>
      <c r="ZK33" s="39"/>
      <c r="ZL33" s="39"/>
      <c r="ZM33" s="39"/>
      <c r="ZN33" s="39"/>
      <c r="ZO33" s="39"/>
      <c r="ZP33" s="39"/>
      <c r="ZQ33" s="39"/>
      <c r="ZR33" s="39"/>
      <c r="ZS33" s="39"/>
      <c r="ZT33" s="39"/>
      <c r="ZU33" s="39"/>
      <c r="ZV33" s="39"/>
      <c r="ZW33" s="39"/>
      <c r="ZX33" s="39"/>
      <c r="ZY33" s="39"/>
      <c r="ZZ33" s="39"/>
      <c r="AAA33" s="39"/>
      <c r="AAB33" s="39"/>
      <c r="AAC33" s="39"/>
      <c r="AAD33" s="39"/>
      <c r="AAE33" s="39"/>
      <c r="AAF33" s="39"/>
      <c r="AAG33" s="39"/>
      <c r="AAH33" s="39"/>
      <c r="AAI33" s="39"/>
      <c r="AAJ33" s="39"/>
      <c r="AAK33" s="39"/>
      <c r="AAL33" s="39"/>
      <c r="AAM33" s="39"/>
      <c r="AAN33" s="39"/>
      <c r="AAO33" s="39"/>
      <c r="AAP33" s="39"/>
      <c r="AAQ33" s="39"/>
      <c r="AAR33" s="39"/>
      <c r="AAS33" s="39"/>
      <c r="AAT33" s="39"/>
      <c r="AAU33" s="39"/>
      <c r="AAV33" s="39"/>
      <c r="AAW33" s="39"/>
      <c r="AAX33" s="39"/>
      <c r="AAY33" s="39"/>
      <c r="AAZ33" s="39"/>
      <c r="ABA33" s="39"/>
      <c r="ABB33" s="39"/>
      <c r="ABC33" s="39"/>
      <c r="ABD33" s="39"/>
      <c r="ABE33" s="39"/>
      <c r="ABF33" s="39"/>
      <c r="ABG33" s="39"/>
      <c r="ABH33" s="39"/>
      <c r="ABI33" s="39"/>
      <c r="ABJ33" s="39"/>
      <c r="ABK33" s="39"/>
      <c r="ABL33" s="39"/>
      <c r="ABM33" s="39"/>
      <c r="ABN33" s="39"/>
      <c r="ABO33" s="39"/>
      <c r="ABP33" s="39"/>
      <c r="ABQ33" s="39"/>
      <c r="ABR33" s="39"/>
      <c r="ABS33" s="39"/>
      <c r="ABT33" s="39"/>
      <c r="ABU33" s="39"/>
      <c r="ABV33" s="39"/>
      <c r="ABW33" s="39"/>
      <c r="ABX33" s="39"/>
      <c r="ABY33" s="39"/>
      <c r="ABZ33" s="39"/>
      <c r="ACA33" s="39"/>
      <c r="ACB33" s="39"/>
      <c r="ACC33" s="39"/>
      <c r="ACD33" s="39"/>
      <c r="ACE33" s="39"/>
      <c r="ACF33" s="39"/>
      <c r="ACG33" s="39"/>
      <c r="ACH33" s="39"/>
      <c r="ACI33" s="39"/>
      <c r="ACJ33" s="39"/>
      <c r="ACK33" s="39"/>
      <c r="ACL33" s="39"/>
      <c r="ACM33" s="39"/>
      <c r="ACN33" s="39"/>
      <c r="ACO33" s="39"/>
      <c r="ACP33" s="39"/>
      <c r="ACQ33" s="39"/>
      <c r="ACR33" s="39"/>
      <c r="ACS33" s="39"/>
      <c r="ACT33" s="39"/>
      <c r="ACU33" s="39"/>
      <c r="ACV33" s="39"/>
      <c r="ACW33" s="39"/>
      <c r="ACX33" s="39"/>
      <c r="ACY33" s="39"/>
      <c r="ACZ33" s="39"/>
      <c r="ADA33" s="39"/>
      <c r="ADB33" s="39"/>
      <c r="ADC33" s="39"/>
      <c r="ADD33" s="39"/>
      <c r="ADE33" s="39"/>
      <c r="ADF33" s="39"/>
      <c r="ADG33" s="39"/>
      <c r="ADH33" s="39"/>
      <c r="ADI33" s="39"/>
      <c r="ADJ33" s="39"/>
      <c r="ADK33" s="39"/>
      <c r="ADL33" s="39"/>
      <c r="ADM33" s="39"/>
      <c r="ADN33" s="39"/>
      <c r="ADO33" s="39"/>
      <c r="ADP33" s="39"/>
      <c r="ADQ33" s="39"/>
      <c r="ADR33" s="39"/>
      <c r="ADS33" s="39"/>
      <c r="ADT33" s="39"/>
      <c r="ADU33" s="39"/>
      <c r="ADV33" s="39"/>
      <c r="ADW33" s="39"/>
      <c r="ADX33" s="39"/>
      <c r="ADY33" s="39"/>
      <c r="ADZ33" s="39"/>
      <c r="AEA33" s="39"/>
      <c r="AEB33" s="39"/>
      <c r="AEC33" s="39"/>
      <c r="AED33" s="39"/>
      <c r="AEE33" s="39"/>
      <c r="AEF33" s="39"/>
      <c r="AEG33" s="39"/>
      <c r="AEH33" s="39"/>
      <c r="AEI33" s="39"/>
      <c r="AEJ33" s="39"/>
      <c r="AEK33" s="39"/>
      <c r="AEL33" s="39"/>
      <c r="AEM33" s="39"/>
      <c r="AEN33" s="39"/>
      <c r="AEO33" s="39"/>
      <c r="AEP33" s="39"/>
      <c r="AEQ33" s="39"/>
      <c r="AER33" s="39"/>
      <c r="AES33" s="39"/>
      <c r="AET33" s="39"/>
      <c r="AEU33" s="39"/>
      <c r="AEV33" s="39"/>
      <c r="AEW33" s="39"/>
      <c r="AEX33" s="39"/>
      <c r="AEY33" s="39"/>
      <c r="AEZ33" s="39"/>
      <c r="AFA33" s="39"/>
      <c r="AFB33" s="39"/>
      <c r="AFC33" s="39"/>
      <c r="AFD33" s="39"/>
      <c r="AFE33" s="39"/>
      <c r="AFF33" s="39"/>
      <c r="AFG33" s="39"/>
      <c r="AFH33" s="39"/>
      <c r="AFI33" s="39"/>
      <c r="AFJ33" s="39"/>
      <c r="AFK33" s="39"/>
      <c r="AFL33" s="39"/>
      <c r="AFM33" s="39"/>
      <c r="AFN33" s="39"/>
      <c r="AFO33" s="39"/>
      <c r="AFP33" s="39"/>
      <c r="AFQ33" s="39"/>
      <c r="AFR33" s="39"/>
      <c r="AFS33" s="39"/>
      <c r="AFT33" s="39"/>
      <c r="AFU33" s="39"/>
      <c r="AFV33" s="39"/>
      <c r="AFW33" s="39"/>
      <c r="AFX33" s="39"/>
    </row>
    <row r="34" spans="1:856" s="37" customFormat="1" ht="27" customHeight="1" x14ac:dyDescent="0.25">
      <c r="A34" s="463"/>
      <c r="B34" s="463"/>
      <c r="C34" s="463"/>
      <c r="D34" s="463"/>
      <c r="E34" s="463"/>
      <c r="F34" s="463"/>
      <c r="G34" s="463"/>
      <c r="H34" s="463"/>
      <c r="I34" s="463"/>
      <c r="J34" s="463"/>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3"/>
      <c r="AH34" s="463"/>
      <c r="AI34" s="463"/>
      <c r="AJ34" s="463"/>
      <c r="AK34" s="463"/>
      <c r="AL34" s="463"/>
      <c r="AM34" s="463"/>
      <c r="AN34" s="463"/>
      <c r="AO34" s="463"/>
      <c r="AP34" s="463"/>
      <c r="AQ34" s="463"/>
      <c r="AR34" s="463"/>
      <c r="AS34" s="463"/>
      <c r="AT34" s="463"/>
      <c r="AU34" s="463"/>
      <c r="AV34" s="463"/>
      <c r="AW34" s="463"/>
      <c r="AX34" s="463"/>
      <c r="AY34" s="463"/>
      <c r="AZ34" s="463"/>
      <c r="BA34" s="463"/>
      <c r="BB34" s="463"/>
      <c r="BC34" s="463"/>
      <c r="BD34" s="463"/>
      <c r="BE34" s="463"/>
      <c r="BF34" s="463"/>
      <c r="BG34" s="463"/>
      <c r="BH34" s="463"/>
      <c r="BI34" s="463"/>
      <c r="BJ34" s="463"/>
      <c r="BK34" s="463"/>
      <c r="BL34" s="463"/>
      <c r="BM34" s="463"/>
      <c r="BN34" s="463"/>
      <c r="BO34" s="463"/>
      <c r="BP34" s="463"/>
      <c r="BQ34" s="463"/>
      <c r="BR34" s="463"/>
      <c r="BS34" s="463"/>
      <c r="BT34" s="463"/>
      <c r="BU34" s="463"/>
      <c r="BV34" s="463"/>
      <c r="BW34" s="463"/>
      <c r="BX34" s="463"/>
      <c r="BY34" s="463"/>
      <c r="BZ34" s="463"/>
      <c r="CA34" s="463"/>
      <c r="CB34" s="463"/>
      <c r="CC34" s="463"/>
      <c r="CD34" s="463"/>
      <c r="CE34" s="463"/>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c r="IU34" s="39"/>
      <c r="IV34" s="39"/>
      <c r="IW34" s="39"/>
      <c r="IX34" s="39"/>
      <c r="IY34" s="39"/>
      <c r="IZ34" s="39"/>
      <c r="JA34" s="39"/>
      <c r="JB34" s="39"/>
      <c r="JC34" s="39"/>
      <c r="JD34" s="39"/>
      <c r="JE34" s="39"/>
      <c r="JF34" s="39"/>
      <c r="JG34" s="39"/>
      <c r="JH34" s="39"/>
      <c r="JI34" s="39"/>
      <c r="JJ34" s="39"/>
      <c r="JK34" s="39"/>
      <c r="JL34" s="39"/>
      <c r="JM34" s="39"/>
      <c r="JN34" s="39"/>
      <c r="JO34" s="39"/>
      <c r="JP34" s="39"/>
      <c r="JQ34" s="39"/>
      <c r="JR34" s="39"/>
      <c r="JS34" s="39"/>
      <c r="JT34" s="39"/>
      <c r="JU34" s="39"/>
      <c r="JV34" s="39"/>
      <c r="JW34" s="39"/>
      <c r="JX34" s="39"/>
      <c r="JY34" s="39"/>
      <c r="JZ34" s="39"/>
      <c r="KA34" s="39"/>
      <c r="KB34" s="39"/>
      <c r="KC34" s="39"/>
      <c r="KD34" s="39"/>
      <c r="KE34" s="39"/>
      <c r="KF34" s="39"/>
      <c r="KG34" s="39"/>
      <c r="KH34" s="39"/>
      <c r="KI34" s="39"/>
      <c r="KJ34" s="39"/>
      <c r="KK34" s="39"/>
      <c r="KL34" s="39"/>
      <c r="KM34" s="39"/>
      <c r="KN34" s="39"/>
      <c r="KO34" s="39"/>
      <c r="KP34" s="39"/>
      <c r="KQ34" s="39"/>
      <c r="KR34" s="39"/>
      <c r="KS34" s="39"/>
      <c r="KT34" s="39"/>
      <c r="KU34" s="39"/>
      <c r="KV34" s="39"/>
      <c r="KW34" s="39"/>
      <c r="KX34" s="39"/>
      <c r="KY34" s="39"/>
      <c r="KZ34" s="39"/>
      <c r="LA34" s="39"/>
      <c r="LB34" s="39"/>
      <c r="LC34" s="39"/>
      <c r="LD34" s="39"/>
      <c r="LE34" s="39"/>
      <c r="LF34" s="39"/>
      <c r="LG34" s="39"/>
      <c r="LH34" s="39"/>
      <c r="LI34" s="39"/>
      <c r="LJ34" s="39"/>
      <c r="LK34" s="39"/>
      <c r="LL34" s="39"/>
      <c r="LM34" s="39"/>
      <c r="LN34" s="39"/>
      <c r="LO34" s="39"/>
      <c r="LP34" s="39"/>
      <c r="LQ34" s="39"/>
      <c r="LR34" s="39"/>
      <c r="LS34" s="39"/>
      <c r="LT34" s="39"/>
      <c r="LU34" s="39"/>
      <c r="LV34" s="39"/>
      <c r="LW34" s="39"/>
      <c r="LX34" s="39"/>
      <c r="LY34" s="39"/>
      <c r="LZ34" s="39"/>
      <c r="MA34" s="39"/>
      <c r="MB34" s="39"/>
      <c r="MC34" s="39"/>
      <c r="MD34" s="39"/>
      <c r="ME34" s="39"/>
      <c r="MF34" s="39"/>
      <c r="MG34" s="39"/>
      <c r="MH34" s="39"/>
      <c r="MI34" s="39"/>
      <c r="MJ34" s="39"/>
      <c r="MK34" s="39"/>
      <c r="ML34" s="39"/>
      <c r="MM34" s="39"/>
      <c r="MN34" s="39"/>
      <c r="MO34" s="39"/>
      <c r="MP34" s="39"/>
      <c r="MQ34" s="39"/>
      <c r="MR34" s="39"/>
      <c r="MS34" s="39"/>
      <c r="MT34" s="39"/>
      <c r="MU34" s="39"/>
      <c r="MV34" s="39"/>
      <c r="MW34" s="39"/>
      <c r="MX34" s="39"/>
      <c r="MY34" s="39"/>
      <c r="MZ34" s="39"/>
      <c r="NA34" s="39"/>
      <c r="NB34" s="39"/>
      <c r="NC34" s="39"/>
      <c r="ND34" s="39"/>
      <c r="NE34" s="39"/>
      <c r="NF34" s="39"/>
      <c r="NG34" s="39"/>
      <c r="NH34" s="39"/>
      <c r="NI34" s="39"/>
      <c r="NJ34" s="39"/>
      <c r="NK34" s="39"/>
      <c r="NL34" s="39"/>
      <c r="NM34" s="39"/>
      <c r="NN34" s="39"/>
      <c r="NO34" s="39"/>
      <c r="NP34" s="39"/>
      <c r="NQ34" s="39"/>
      <c r="NR34" s="39"/>
      <c r="NS34" s="39"/>
      <c r="NT34" s="39"/>
      <c r="NU34" s="39"/>
      <c r="NV34" s="39"/>
      <c r="NW34" s="39"/>
      <c r="NX34" s="39"/>
      <c r="NY34" s="39"/>
      <c r="NZ34" s="39"/>
      <c r="OA34" s="39"/>
      <c r="OB34" s="39"/>
      <c r="OC34" s="39"/>
      <c r="OD34" s="39"/>
      <c r="OE34" s="39"/>
      <c r="OF34" s="39"/>
      <c r="OG34" s="39"/>
      <c r="OH34" s="39"/>
      <c r="OI34" s="39"/>
      <c r="OJ34" s="39"/>
      <c r="OK34" s="39"/>
      <c r="OL34" s="39"/>
      <c r="OM34" s="39"/>
      <c r="ON34" s="39"/>
      <c r="OO34" s="39"/>
      <c r="OP34" s="39"/>
      <c r="OQ34" s="39"/>
      <c r="OR34" s="39"/>
      <c r="OS34" s="39"/>
      <c r="OT34" s="39"/>
      <c r="OU34" s="39"/>
      <c r="OV34" s="39"/>
      <c r="OW34" s="39"/>
      <c r="OX34" s="39"/>
      <c r="OY34" s="39"/>
      <c r="OZ34" s="39"/>
      <c r="PA34" s="39"/>
      <c r="PB34" s="39"/>
      <c r="PC34" s="39"/>
      <c r="PD34" s="39"/>
      <c r="PE34" s="39"/>
      <c r="PF34" s="39"/>
      <c r="PG34" s="39"/>
      <c r="PH34" s="39"/>
      <c r="PI34" s="39"/>
      <c r="PJ34" s="39"/>
      <c r="PK34" s="39"/>
      <c r="PL34" s="39"/>
      <c r="PM34" s="39"/>
      <c r="PN34" s="39"/>
      <c r="PO34" s="39"/>
      <c r="PP34" s="39"/>
      <c r="PQ34" s="39"/>
      <c r="PR34" s="39"/>
      <c r="PS34" s="39"/>
      <c r="PT34" s="39"/>
      <c r="PU34" s="39"/>
      <c r="PV34" s="39"/>
      <c r="PW34" s="39"/>
      <c r="PX34" s="39"/>
      <c r="PY34" s="39"/>
      <c r="PZ34" s="39"/>
      <c r="QA34" s="39"/>
      <c r="QB34" s="39"/>
      <c r="QC34" s="39"/>
      <c r="QD34" s="39"/>
      <c r="QE34" s="39"/>
      <c r="QF34" s="39"/>
      <c r="QG34" s="39"/>
      <c r="QH34" s="39"/>
      <c r="QI34" s="39"/>
      <c r="QJ34" s="39"/>
      <c r="QK34" s="39"/>
      <c r="QL34" s="39"/>
      <c r="QM34" s="39"/>
      <c r="QN34" s="39"/>
      <c r="QO34" s="39"/>
      <c r="QP34" s="39"/>
      <c r="QQ34" s="39"/>
      <c r="QR34" s="39"/>
      <c r="QS34" s="39"/>
      <c r="QT34" s="39"/>
      <c r="QU34" s="39"/>
      <c r="QV34" s="39"/>
      <c r="QW34" s="39"/>
      <c r="QX34" s="39"/>
      <c r="QY34" s="39"/>
      <c r="QZ34" s="39"/>
      <c r="RA34" s="39"/>
      <c r="RB34" s="39"/>
      <c r="RC34" s="39"/>
      <c r="RD34" s="39"/>
      <c r="RE34" s="39"/>
      <c r="RF34" s="39"/>
      <c r="RG34" s="39"/>
      <c r="RH34" s="39"/>
      <c r="RI34" s="39"/>
      <c r="RJ34" s="39"/>
      <c r="RK34" s="39"/>
      <c r="RL34" s="39"/>
      <c r="RM34" s="39"/>
      <c r="RN34" s="39"/>
      <c r="RO34" s="39"/>
      <c r="RP34" s="39"/>
      <c r="RQ34" s="39"/>
      <c r="RR34" s="39"/>
      <c r="RS34" s="39"/>
      <c r="RT34" s="39"/>
      <c r="RU34" s="39"/>
      <c r="RV34" s="39"/>
      <c r="RW34" s="39"/>
      <c r="RX34" s="39"/>
      <c r="RY34" s="39"/>
      <c r="RZ34" s="39"/>
      <c r="SA34" s="39"/>
      <c r="SB34" s="39"/>
      <c r="SC34" s="39"/>
      <c r="SD34" s="39"/>
      <c r="SE34" s="39"/>
      <c r="SF34" s="39"/>
      <c r="SG34" s="39"/>
      <c r="SH34" s="39"/>
      <c r="SI34" s="39"/>
      <c r="SJ34" s="39"/>
      <c r="SK34" s="39"/>
      <c r="SL34" s="39"/>
      <c r="SM34" s="39"/>
      <c r="SN34" s="39"/>
      <c r="SO34" s="39"/>
      <c r="SP34" s="39"/>
      <c r="SQ34" s="39"/>
      <c r="SR34" s="39"/>
      <c r="SS34" s="39"/>
      <c r="ST34" s="39"/>
      <c r="SU34" s="39"/>
      <c r="SV34" s="39"/>
      <c r="SW34" s="39"/>
      <c r="SX34" s="39"/>
      <c r="SY34" s="39"/>
      <c r="SZ34" s="39"/>
      <c r="TA34" s="39"/>
      <c r="TB34" s="39"/>
      <c r="TC34" s="39"/>
      <c r="TD34" s="39"/>
      <c r="TE34" s="39"/>
      <c r="TF34" s="39"/>
      <c r="TG34" s="39"/>
      <c r="TH34" s="39"/>
      <c r="TI34" s="39"/>
      <c r="TJ34" s="39"/>
      <c r="TK34" s="39"/>
      <c r="TL34" s="39"/>
      <c r="TM34" s="39"/>
      <c r="TN34" s="39"/>
      <c r="TO34" s="39"/>
      <c r="TP34" s="39"/>
      <c r="TQ34" s="39"/>
      <c r="TR34" s="39"/>
      <c r="TS34" s="39"/>
      <c r="TT34" s="39"/>
      <c r="TU34" s="39"/>
      <c r="TV34" s="39"/>
      <c r="TW34" s="39"/>
      <c r="TX34" s="39"/>
      <c r="TY34" s="39"/>
      <c r="TZ34" s="39"/>
      <c r="UA34" s="39"/>
      <c r="UB34" s="39"/>
      <c r="UC34" s="39"/>
      <c r="UD34" s="39"/>
      <c r="UE34" s="39"/>
      <c r="UF34" s="39"/>
      <c r="UG34" s="39"/>
      <c r="UH34" s="39"/>
      <c r="UI34" s="39"/>
      <c r="UJ34" s="39"/>
      <c r="UK34" s="39"/>
      <c r="UL34" s="39"/>
      <c r="UM34" s="39"/>
      <c r="UN34" s="39"/>
      <c r="UO34" s="39"/>
      <c r="UP34" s="39"/>
      <c r="UQ34" s="39"/>
      <c r="UR34" s="39"/>
      <c r="US34" s="39"/>
      <c r="UT34" s="39"/>
      <c r="UU34" s="39"/>
      <c r="UV34" s="39"/>
      <c r="UW34" s="39"/>
      <c r="UX34" s="39"/>
      <c r="UY34" s="39"/>
      <c r="UZ34" s="39"/>
      <c r="VA34" s="39"/>
      <c r="VB34" s="39"/>
      <c r="VC34" s="39"/>
      <c r="VD34" s="39"/>
      <c r="VE34" s="39"/>
      <c r="VF34" s="39"/>
      <c r="VG34" s="39"/>
      <c r="VH34" s="39"/>
      <c r="VI34" s="39"/>
      <c r="VJ34" s="39"/>
      <c r="VK34" s="39"/>
      <c r="VL34" s="39"/>
      <c r="VM34" s="39"/>
      <c r="VN34" s="39"/>
      <c r="VO34" s="39"/>
      <c r="VP34" s="39"/>
      <c r="VQ34" s="39"/>
      <c r="VR34" s="39"/>
      <c r="VS34" s="39"/>
      <c r="VT34" s="39"/>
      <c r="VU34" s="39"/>
      <c r="VV34" s="39"/>
      <c r="VW34" s="39"/>
      <c r="VX34" s="39"/>
      <c r="VY34" s="39"/>
      <c r="VZ34" s="39"/>
      <c r="WA34" s="39"/>
      <c r="WB34" s="39"/>
      <c r="WC34" s="39"/>
      <c r="WD34" s="39"/>
      <c r="WE34" s="39"/>
      <c r="WF34" s="39"/>
      <c r="WG34" s="39"/>
      <c r="WH34" s="39"/>
      <c r="WI34" s="39"/>
      <c r="WJ34" s="39"/>
      <c r="WK34" s="39"/>
      <c r="WL34" s="39"/>
      <c r="WM34" s="39"/>
      <c r="WN34" s="39"/>
      <c r="WO34" s="39"/>
      <c r="WP34" s="39"/>
      <c r="WQ34" s="39"/>
      <c r="WR34" s="39"/>
      <c r="WS34" s="39"/>
      <c r="WT34" s="39"/>
      <c r="WU34" s="39"/>
      <c r="WV34" s="39"/>
      <c r="WW34" s="39"/>
      <c r="WX34" s="39"/>
      <c r="WY34" s="39"/>
      <c r="WZ34" s="39"/>
      <c r="XA34" s="39"/>
      <c r="XB34" s="39"/>
      <c r="XC34" s="39"/>
      <c r="XD34" s="39"/>
      <c r="XE34" s="39"/>
      <c r="XF34" s="39"/>
      <c r="XG34" s="39"/>
      <c r="XH34" s="39"/>
      <c r="XI34" s="39"/>
      <c r="XJ34" s="39"/>
      <c r="XK34" s="39"/>
      <c r="XL34" s="39"/>
      <c r="XM34" s="39"/>
      <c r="XN34" s="39"/>
      <c r="XO34" s="39"/>
      <c r="XP34" s="39"/>
      <c r="XQ34" s="39"/>
      <c r="XR34" s="39"/>
      <c r="XS34" s="39"/>
      <c r="XT34" s="39"/>
      <c r="XU34" s="39"/>
      <c r="XV34" s="39"/>
      <c r="XW34" s="39"/>
      <c r="XX34" s="39"/>
      <c r="XY34" s="39"/>
      <c r="XZ34" s="39"/>
      <c r="YA34" s="39"/>
      <c r="YB34" s="39"/>
      <c r="YC34" s="39"/>
      <c r="YD34" s="39"/>
      <c r="YE34" s="39"/>
      <c r="YF34" s="39"/>
      <c r="YG34" s="39"/>
      <c r="YH34" s="39"/>
      <c r="YI34" s="39"/>
      <c r="YJ34" s="39"/>
      <c r="YK34" s="39"/>
      <c r="YL34" s="39"/>
      <c r="YM34" s="39"/>
      <c r="YN34" s="39"/>
      <c r="YO34" s="39"/>
      <c r="YP34" s="39"/>
      <c r="YQ34" s="39"/>
      <c r="YR34" s="39"/>
      <c r="YS34" s="39"/>
      <c r="YT34" s="39"/>
      <c r="YU34" s="39"/>
      <c r="YV34" s="39"/>
      <c r="YW34" s="39"/>
      <c r="YX34" s="39"/>
      <c r="YY34" s="39"/>
      <c r="YZ34" s="39"/>
      <c r="ZA34" s="39"/>
      <c r="ZB34" s="39"/>
      <c r="ZC34" s="39"/>
      <c r="ZD34" s="39"/>
      <c r="ZE34" s="39"/>
      <c r="ZF34" s="39"/>
      <c r="ZG34" s="39"/>
      <c r="ZH34" s="39"/>
      <c r="ZI34" s="39"/>
      <c r="ZJ34" s="39"/>
      <c r="ZK34" s="39"/>
      <c r="ZL34" s="39"/>
      <c r="ZM34" s="39"/>
      <c r="ZN34" s="39"/>
      <c r="ZO34" s="39"/>
      <c r="ZP34" s="39"/>
      <c r="ZQ34" s="39"/>
      <c r="ZR34" s="39"/>
      <c r="ZS34" s="39"/>
      <c r="ZT34" s="39"/>
      <c r="ZU34" s="39"/>
      <c r="ZV34" s="39"/>
      <c r="ZW34" s="39"/>
      <c r="ZX34" s="39"/>
      <c r="ZY34" s="39"/>
      <c r="ZZ34" s="39"/>
      <c r="AAA34" s="39"/>
      <c r="AAB34" s="39"/>
      <c r="AAC34" s="39"/>
      <c r="AAD34" s="39"/>
      <c r="AAE34" s="39"/>
      <c r="AAF34" s="39"/>
      <c r="AAG34" s="39"/>
      <c r="AAH34" s="39"/>
      <c r="AAI34" s="39"/>
      <c r="AAJ34" s="39"/>
      <c r="AAK34" s="39"/>
      <c r="AAL34" s="39"/>
      <c r="AAM34" s="39"/>
      <c r="AAN34" s="39"/>
      <c r="AAO34" s="39"/>
      <c r="AAP34" s="39"/>
      <c r="AAQ34" s="39"/>
      <c r="AAR34" s="39"/>
      <c r="AAS34" s="39"/>
      <c r="AAT34" s="39"/>
      <c r="AAU34" s="39"/>
      <c r="AAV34" s="39"/>
      <c r="AAW34" s="39"/>
      <c r="AAX34" s="39"/>
      <c r="AAY34" s="39"/>
      <c r="AAZ34" s="39"/>
      <c r="ABA34" s="39"/>
      <c r="ABB34" s="39"/>
      <c r="ABC34" s="39"/>
      <c r="ABD34" s="39"/>
      <c r="ABE34" s="39"/>
      <c r="ABF34" s="39"/>
      <c r="ABG34" s="39"/>
      <c r="ABH34" s="39"/>
      <c r="ABI34" s="39"/>
      <c r="ABJ34" s="39"/>
      <c r="ABK34" s="39"/>
      <c r="ABL34" s="39"/>
      <c r="ABM34" s="39"/>
      <c r="ABN34" s="39"/>
      <c r="ABO34" s="39"/>
      <c r="ABP34" s="39"/>
      <c r="ABQ34" s="39"/>
      <c r="ABR34" s="39"/>
      <c r="ABS34" s="39"/>
      <c r="ABT34" s="39"/>
      <c r="ABU34" s="39"/>
      <c r="ABV34" s="39"/>
      <c r="ABW34" s="39"/>
      <c r="ABX34" s="39"/>
      <c r="ABY34" s="39"/>
      <c r="ABZ34" s="39"/>
      <c r="ACA34" s="39"/>
      <c r="ACB34" s="39"/>
      <c r="ACC34" s="39"/>
      <c r="ACD34" s="39"/>
      <c r="ACE34" s="39"/>
      <c r="ACF34" s="39"/>
      <c r="ACG34" s="39"/>
      <c r="ACH34" s="39"/>
      <c r="ACI34" s="39"/>
      <c r="ACJ34" s="39"/>
      <c r="ACK34" s="39"/>
      <c r="ACL34" s="39"/>
      <c r="ACM34" s="39"/>
      <c r="ACN34" s="39"/>
      <c r="ACO34" s="39"/>
      <c r="ACP34" s="39"/>
      <c r="ACQ34" s="39"/>
      <c r="ACR34" s="39"/>
      <c r="ACS34" s="39"/>
      <c r="ACT34" s="39"/>
      <c r="ACU34" s="39"/>
      <c r="ACV34" s="39"/>
      <c r="ACW34" s="39"/>
      <c r="ACX34" s="39"/>
      <c r="ACY34" s="39"/>
      <c r="ACZ34" s="39"/>
      <c r="ADA34" s="39"/>
      <c r="ADB34" s="39"/>
      <c r="ADC34" s="39"/>
      <c r="ADD34" s="39"/>
      <c r="ADE34" s="39"/>
      <c r="ADF34" s="39"/>
      <c r="ADG34" s="39"/>
      <c r="ADH34" s="39"/>
      <c r="ADI34" s="39"/>
      <c r="ADJ34" s="39"/>
      <c r="ADK34" s="39"/>
      <c r="ADL34" s="39"/>
      <c r="ADM34" s="39"/>
      <c r="ADN34" s="39"/>
      <c r="ADO34" s="39"/>
      <c r="ADP34" s="39"/>
      <c r="ADQ34" s="39"/>
      <c r="ADR34" s="39"/>
      <c r="ADS34" s="39"/>
      <c r="ADT34" s="39"/>
      <c r="ADU34" s="39"/>
      <c r="ADV34" s="39"/>
      <c r="ADW34" s="39"/>
      <c r="ADX34" s="39"/>
      <c r="ADY34" s="39"/>
      <c r="ADZ34" s="39"/>
      <c r="AEA34" s="39"/>
      <c r="AEB34" s="39"/>
      <c r="AEC34" s="39"/>
      <c r="AED34" s="39"/>
      <c r="AEE34" s="39"/>
      <c r="AEF34" s="39"/>
      <c r="AEG34" s="39"/>
      <c r="AEH34" s="39"/>
      <c r="AEI34" s="39"/>
      <c r="AEJ34" s="39"/>
      <c r="AEK34" s="39"/>
      <c r="AEL34" s="39"/>
      <c r="AEM34" s="39"/>
      <c r="AEN34" s="39"/>
      <c r="AEO34" s="39"/>
      <c r="AEP34" s="39"/>
      <c r="AEQ34" s="39"/>
      <c r="AER34" s="39"/>
      <c r="AES34" s="39"/>
      <c r="AET34" s="39"/>
      <c r="AEU34" s="39"/>
      <c r="AEV34" s="39"/>
      <c r="AEW34" s="39"/>
      <c r="AEX34" s="39"/>
      <c r="AEY34" s="39"/>
      <c r="AEZ34" s="39"/>
      <c r="AFA34" s="39"/>
      <c r="AFB34" s="39"/>
      <c r="AFC34" s="39"/>
      <c r="AFD34" s="39"/>
      <c r="AFE34" s="39"/>
      <c r="AFF34" s="39"/>
      <c r="AFG34" s="39"/>
      <c r="AFH34" s="39"/>
      <c r="AFI34" s="39"/>
      <c r="AFJ34" s="39"/>
      <c r="AFK34" s="39"/>
      <c r="AFL34" s="39"/>
      <c r="AFM34" s="39"/>
      <c r="AFN34" s="39"/>
      <c r="AFO34" s="39"/>
      <c r="AFP34" s="39"/>
      <c r="AFQ34" s="39"/>
      <c r="AFR34" s="39"/>
      <c r="AFS34" s="39"/>
      <c r="AFT34" s="39"/>
      <c r="AFU34" s="39"/>
      <c r="AFV34" s="39"/>
      <c r="AFW34" s="39"/>
      <c r="AFX34" s="39"/>
    </row>
    <row r="35" spans="1:856" s="37" customFormat="1" ht="20.25" customHeight="1" x14ac:dyDescent="0.25">
      <c r="A35" s="463"/>
      <c r="B35" s="463"/>
      <c r="C35" s="463"/>
      <c r="D35" s="463"/>
      <c r="E35" s="463"/>
      <c r="F35" s="463"/>
      <c r="G35" s="463"/>
      <c r="H35" s="463"/>
      <c r="I35" s="463"/>
      <c r="J35" s="463"/>
      <c r="K35" s="463"/>
      <c r="L35" s="463"/>
      <c r="M35" s="463"/>
      <c r="N35" s="463"/>
      <c r="O35" s="463"/>
      <c r="P35" s="463"/>
      <c r="Q35" s="463"/>
      <c r="R35" s="463"/>
      <c r="S35" s="463"/>
      <c r="T35" s="463"/>
      <c r="U35" s="463"/>
      <c r="V35" s="463"/>
      <c r="W35" s="463"/>
      <c r="X35" s="463"/>
      <c r="Y35" s="463"/>
      <c r="Z35" s="463"/>
      <c r="AA35" s="463"/>
      <c r="AB35" s="463"/>
      <c r="AC35" s="463"/>
      <c r="AD35" s="463"/>
      <c r="AE35" s="463"/>
      <c r="AF35" s="463"/>
      <c r="AG35" s="463"/>
      <c r="AH35" s="463"/>
      <c r="AI35" s="463"/>
      <c r="AJ35" s="463"/>
      <c r="AK35" s="463"/>
      <c r="AL35" s="463"/>
      <c r="AM35" s="463"/>
      <c r="AN35" s="463"/>
      <c r="AO35" s="463"/>
      <c r="AP35" s="463"/>
      <c r="AQ35" s="463"/>
      <c r="AR35" s="463"/>
      <c r="AS35" s="463"/>
      <c r="AT35" s="463"/>
      <c r="AU35" s="463"/>
      <c r="AV35" s="463"/>
      <c r="AW35" s="463"/>
      <c r="AX35" s="463"/>
      <c r="AY35" s="463"/>
      <c r="AZ35" s="463"/>
      <c r="BA35" s="463"/>
      <c r="BB35" s="463"/>
      <c r="BC35" s="463"/>
      <c r="BD35" s="463"/>
      <c r="BE35" s="463"/>
      <c r="BF35" s="463"/>
      <c r="BG35" s="463"/>
      <c r="BH35" s="463"/>
      <c r="BI35" s="463"/>
      <c r="BJ35" s="463"/>
      <c r="BK35" s="463"/>
      <c r="BL35" s="463"/>
      <c r="BM35" s="463"/>
      <c r="BN35" s="463"/>
      <c r="BO35" s="463"/>
      <c r="BP35" s="463"/>
      <c r="BQ35" s="463"/>
      <c r="BR35" s="463"/>
      <c r="BS35" s="463"/>
      <c r="BT35" s="463"/>
      <c r="BU35" s="463"/>
      <c r="BV35" s="463"/>
      <c r="BW35" s="463"/>
      <c r="BX35" s="463"/>
      <c r="BY35" s="463"/>
      <c r="BZ35" s="463"/>
      <c r="CA35" s="463"/>
      <c r="CB35" s="463"/>
      <c r="CC35" s="463"/>
      <c r="CD35" s="463"/>
      <c r="CE35" s="463"/>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c r="EZ35" s="39"/>
      <c r="FA35" s="39"/>
      <c r="FB35" s="39"/>
      <c r="FC35" s="39"/>
      <c r="FD35" s="39"/>
      <c r="FE35" s="39"/>
      <c r="FF35" s="39"/>
      <c r="FG35" s="39"/>
      <c r="FH35" s="39"/>
      <c r="FI35" s="39"/>
      <c r="FJ35" s="39"/>
      <c r="FK35" s="39"/>
      <c r="FL35" s="39"/>
      <c r="FM35" s="39"/>
      <c r="FN35" s="39"/>
      <c r="FO35" s="39"/>
      <c r="FP35" s="39"/>
      <c r="FQ35" s="39"/>
      <c r="FR35" s="39"/>
      <c r="FS35" s="39"/>
      <c r="FT35" s="39"/>
      <c r="FU35" s="39"/>
      <c r="FV35" s="39"/>
      <c r="FW35" s="39"/>
      <c r="FX35" s="39"/>
      <c r="FY35" s="39"/>
      <c r="FZ35" s="39"/>
      <c r="GA35" s="39"/>
      <c r="GB35" s="39"/>
      <c r="GC35" s="39"/>
      <c r="GD35" s="39"/>
      <c r="GE35" s="39"/>
      <c r="GF35" s="39"/>
      <c r="GG35" s="39"/>
      <c r="GH35" s="39"/>
      <c r="GI35" s="39"/>
      <c r="GJ35" s="39"/>
      <c r="GK35" s="39"/>
      <c r="GL35" s="39"/>
      <c r="GM35" s="39"/>
      <c r="GN35" s="39"/>
      <c r="GO35" s="39"/>
      <c r="GP35" s="39"/>
      <c r="GQ35" s="39"/>
      <c r="GR35" s="39"/>
      <c r="GS35" s="39"/>
      <c r="GT35" s="39"/>
      <c r="GU35" s="39"/>
      <c r="GV35" s="39"/>
      <c r="GW35" s="39"/>
      <c r="GX35" s="39"/>
      <c r="GY35" s="39"/>
      <c r="GZ35" s="39"/>
      <c r="HA35" s="39"/>
      <c r="HB35" s="39"/>
      <c r="HC35" s="39"/>
      <c r="HD35" s="39"/>
      <c r="HE35" s="39"/>
      <c r="HF35" s="39"/>
      <c r="HG35" s="39"/>
      <c r="HH35" s="39"/>
      <c r="HI35" s="39"/>
      <c r="HJ35" s="39"/>
      <c r="HK35" s="39"/>
      <c r="HL35" s="39"/>
      <c r="HM35" s="39"/>
      <c r="HN35" s="39"/>
      <c r="HO35" s="39"/>
      <c r="HP35" s="39"/>
      <c r="HQ35" s="39"/>
      <c r="HR35" s="39"/>
      <c r="HS35" s="39"/>
      <c r="HT35" s="39"/>
      <c r="HU35" s="39"/>
      <c r="HV35" s="39"/>
      <c r="HW35" s="39"/>
      <c r="HX35" s="39"/>
      <c r="HY35" s="39"/>
      <c r="HZ35" s="39"/>
      <c r="IA35" s="39"/>
      <c r="IB35" s="39"/>
      <c r="IC35" s="39"/>
      <c r="ID35" s="39"/>
      <c r="IE35" s="39"/>
      <c r="IF35" s="39"/>
      <c r="IG35" s="39"/>
      <c r="IH35" s="39"/>
      <c r="II35" s="39"/>
      <c r="IJ35" s="39"/>
      <c r="IK35" s="39"/>
      <c r="IL35" s="39"/>
      <c r="IM35" s="39"/>
      <c r="IN35" s="39"/>
      <c r="IO35" s="39"/>
      <c r="IP35" s="39"/>
      <c r="IQ35" s="39"/>
      <c r="IR35" s="39"/>
      <c r="IS35" s="39"/>
      <c r="IT35" s="39"/>
      <c r="IU35" s="39"/>
      <c r="IV35" s="39"/>
      <c r="IW35" s="39"/>
      <c r="IX35" s="39"/>
      <c r="IY35" s="39"/>
      <c r="IZ35" s="39"/>
      <c r="JA35" s="39"/>
      <c r="JB35" s="39"/>
      <c r="JC35" s="39"/>
      <c r="JD35" s="39"/>
      <c r="JE35" s="39"/>
      <c r="JF35" s="39"/>
      <c r="JG35" s="39"/>
      <c r="JH35" s="39"/>
      <c r="JI35" s="39"/>
      <c r="JJ35" s="39"/>
      <c r="JK35" s="39"/>
      <c r="JL35" s="39"/>
      <c r="JM35" s="39"/>
      <c r="JN35" s="39"/>
      <c r="JO35" s="39"/>
      <c r="JP35" s="39"/>
      <c r="JQ35" s="39"/>
      <c r="JR35" s="39"/>
      <c r="JS35" s="39"/>
      <c r="JT35" s="39"/>
      <c r="JU35" s="39"/>
      <c r="JV35" s="39"/>
      <c r="JW35" s="39"/>
      <c r="JX35" s="39"/>
      <c r="JY35" s="39"/>
      <c r="JZ35" s="39"/>
      <c r="KA35" s="39"/>
      <c r="KB35" s="39"/>
      <c r="KC35" s="39"/>
      <c r="KD35" s="39"/>
      <c r="KE35" s="39"/>
      <c r="KF35" s="39"/>
      <c r="KG35" s="39"/>
      <c r="KH35" s="39"/>
      <c r="KI35" s="39"/>
      <c r="KJ35" s="39"/>
      <c r="KK35" s="39"/>
      <c r="KL35" s="39"/>
      <c r="KM35" s="39"/>
      <c r="KN35" s="39"/>
      <c r="KO35" s="39"/>
      <c r="KP35" s="39"/>
      <c r="KQ35" s="39"/>
      <c r="KR35" s="39"/>
      <c r="KS35" s="39"/>
      <c r="KT35" s="39"/>
      <c r="KU35" s="39"/>
      <c r="KV35" s="39"/>
      <c r="KW35" s="39"/>
      <c r="KX35" s="39"/>
      <c r="KY35" s="39"/>
      <c r="KZ35" s="39"/>
      <c r="LA35" s="39"/>
      <c r="LB35" s="39"/>
      <c r="LC35" s="39"/>
      <c r="LD35" s="39"/>
      <c r="LE35" s="39"/>
      <c r="LF35" s="39"/>
      <c r="LG35" s="39"/>
      <c r="LH35" s="39"/>
      <c r="LI35" s="39"/>
      <c r="LJ35" s="39"/>
      <c r="LK35" s="39"/>
      <c r="LL35" s="39"/>
      <c r="LM35" s="39"/>
      <c r="LN35" s="39"/>
      <c r="LO35" s="39"/>
      <c r="LP35" s="39"/>
      <c r="LQ35" s="39"/>
      <c r="LR35" s="39"/>
      <c r="LS35" s="39"/>
      <c r="LT35" s="39"/>
      <c r="LU35" s="39"/>
      <c r="LV35" s="39"/>
      <c r="LW35" s="39"/>
      <c r="LX35" s="39"/>
      <c r="LY35" s="39"/>
      <c r="LZ35" s="39"/>
      <c r="MA35" s="39"/>
      <c r="MB35" s="39"/>
      <c r="MC35" s="39"/>
      <c r="MD35" s="39"/>
      <c r="ME35" s="39"/>
      <c r="MF35" s="39"/>
      <c r="MG35" s="39"/>
      <c r="MH35" s="39"/>
      <c r="MI35" s="39"/>
      <c r="MJ35" s="39"/>
      <c r="MK35" s="39"/>
      <c r="ML35" s="39"/>
      <c r="MM35" s="39"/>
      <c r="MN35" s="39"/>
      <c r="MO35" s="39"/>
      <c r="MP35" s="39"/>
      <c r="MQ35" s="39"/>
      <c r="MR35" s="39"/>
      <c r="MS35" s="39"/>
      <c r="MT35" s="39"/>
      <c r="MU35" s="39"/>
      <c r="MV35" s="39"/>
      <c r="MW35" s="39"/>
      <c r="MX35" s="39"/>
      <c r="MY35" s="39"/>
      <c r="MZ35" s="39"/>
      <c r="NA35" s="39"/>
      <c r="NB35" s="39"/>
      <c r="NC35" s="39"/>
      <c r="ND35" s="39"/>
      <c r="NE35" s="39"/>
      <c r="NF35" s="39"/>
      <c r="NG35" s="39"/>
      <c r="NH35" s="39"/>
      <c r="NI35" s="39"/>
      <c r="NJ35" s="39"/>
      <c r="NK35" s="39"/>
      <c r="NL35" s="39"/>
      <c r="NM35" s="39"/>
      <c r="NN35" s="39"/>
      <c r="NO35" s="39"/>
      <c r="NP35" s="39"/>
      <c r="NQ35" s="39"/>
      <c r="NR35" s="39"/>
      <c r="NS35" s="39"/>
      <c r="NT35" s="39"/>
      <c r="NU35" s="39"/>
      <c r="NV35" s="39"/>
      <c r="NW35" s="39"/>
      <c r="NX35" s="39"/>
      <c r="NY35" s="39"/>
      <c r="NZ35" s="39"/>
      <c r="OA35" s="39"/>
      <c r="OB35" s="39"/>
      <c r="OC35" s="39"/>
      <c r="OD35" s="39"/>
      <c r="OE35" s="39"/>
      <c r="OF35" s="39"/>
      <c r="OG35" s="39"/>
      <c r="OH35" s="39"/>
      <c r="OI35" s="39"/>
      <c r="OJ35" s="39"/>
      <c r="OK35" s="39"/>
      <c r="OL35" s="39"/>
      <c r="OM35" s="39"/>
      <c r="ON35" s="39"/>
      <c r="OO35" s="39"/>
      <c r="OP35" s="39"/>
      <c r="OQ35" s="39"/>
      <c r="OR35" s="39"/>
      <c r="OS35" s="39"/>
      <c r="OT35" s="39"/>
      <c r="OU35" s="39"/>
      <c r="OV35" s="39"/>
      <c r="OW35" s="39"/>
      <c r="OX35" s="39"/>
      <c r="OY35" s="39"/>
      <c r="OZ35" s="39"/>
      <c r="PA35" s="39"/>
      <c r="PB35" s="39"/>
      <c r="PC35" s="39"/>
      <c r="PD35" s="39"/>
      <c r="PE35" s="39"/>
      <c r="PF35" s="39"/>
      <c r="PG35" s="39"/>
      <c r="PH35" s="39"/>
      <c r="PI35" s="39"/>
      <c r="PJ35" s="39"/>
      <c r="PK35" s="39"/>
      <c r="PL35" s="39"/>
      <c r="PM35" s="39"/>
      <c r="PN35" s="39"/>
      <c r="PO35" s="39"/>
      <c r="PP35" s="39"/>
      <c r="PQ35" s="39"/>
      <c r="PR35" s="39"/>
      <c r="PS35" s="39"/>
      <c r="PT35" s="39"/>
      <c r="PU35" s="39"/>
      <c r="PV35" s="39"/>
      <c r="PW35" s="39"/>
      <c r="PX35" s="39"/>
      <c r="PY35" s="39"/>
      <c r="PZ35" s="39"/>
      <c r="QA35" s="39"/>
      <c r="QB35" s="39"/>
      <c r="QC35" s="39"/>
      <c r="QD35" s="39"/>
      <c r="QE35" s="39"/>
      <c r="QF35" s="39"/>
      <c r="QG35" s="39"/>
      <c r="QH35" s="39"/>
      <c r="QI35" s="39"/>
      <c r="QJ35" s="39"/>
      <c r="QK35" s="39"/>
      <c r="QL35" s="39"/>
      <c r="QM35" s="39"/>
      <c r="QN35" s="39"/>
      <c r="QO35" s="39"/>
      <c r="QP35" s="39"/>
      <c r="QQ35" s="39"/>
      <c r="QR35" s="39"/>
      <c r="QS35" s="39"/>
      <c r="QT35" s="39"/>
      <c r="QU35" s="39"/>
      <c r="QV35" s="39"/>
      <c r="QW35" s="39"/>
      <c r="QX35" s="39"/>
      <c r="QY35" s="39"/>
      <c r="QZ35" s="39"/>
      <c r="RA35" s="39"/>
      <c r="RB35" s="39"/>
      <c r="RC35" s="39"/>
      <c r="RD35" s="39"/>
      <c r="RE35" s="39"/>
      <c r="RF35" s="39"/>
      <c r="RG35" s="39"/>
      <c r="RH35" s="39"/>
      <c r="RI35" s="39"/>
      <c r="RJ35" s="39"/>
      <c r="RK35" s="39"/>
      <c r="RL35" s="39"/>
      <c r="RM35" s="39"/>
      <c r="RN35" s="39"/>
      <c r="RO35" s="39"/>
      <c r="RP35" s="39"/>
      <c r="RQ35" s="39"/>
      <c r="RR35" s="39"/>
      <c r="RS35" s="39"/>
      <c r="RT35" s="39"/>
      <c r="RU35" s="39"/>
      <c r="RV35" s="39"/>
      <c r="RW35" s="39"/>
      <c r="RX35" s="39"/>
      <c r="RY35" s="39"/>
      <c r="RZ35" s="39"/>
      <c r="SA35" s="39"/>
      <c r="SB35" s="39"/>
      <c r="SC35" s="39"/>
      <c r="SD35" s="39"/>
      <c r="SE35" s="39"/>
      <c r="SF35" s="39"/>
      <c r="SG35" s="39"/>
      <c r="SH35" s="39"/>
      <c r="SI35" s="39"/>
      <c r="SJ35" s="39"/>
      <c r="SK35" s="39"/>
      <c r="SL35" s="39"/>
      <c r="SM35" s="39"/>
      <c r="SN35" s="39"/>
      <c r="SO35" s="39"/>
      <c r="SP35" s="39"/>
      <c r="SQ35" s="39"/>
      <c r="SR35" s="39"/>
      <c r="SS35" s="39"/>
      <c r="ST35" s="39"/>
      <c r="SU35" s="39"/>
      <c r="SV35" s="39"/>
      <c r="SW35" s="39"/>
      <c r="SX35" s="39"/>
      <c r="SY35" s="39"/>
      <c r="SZ35" s="39"/>
      <c r="TA35" s="39"/>
      <c r="TB35" s="39"/>
      <c r="TC35" s="39"/>
      <c r="TD35" s="39"/>
      <c r="TE35" s="39"/>
      <c r="TF35" s="39"/>
      <c r="TG35" s="39"/>
      <c r="TH35" s="39"/>
      <c r="TI35" s="39"/>
      <c r="TJ35" s="39"/>
      <c r="TK35" s="39"/>
      <c r="TL35" s="39"/>
      <c r="TM35" s="39"/>
      <c r="TN35" s="39"/>
      <c r="TO35" s="39"/>
      <c r="TP35" s="39"/>
      <c r="TQ35" s="39"/>
      <c r="TR35" s="39"/>
      <c r="TS35" s="39"/>
      <c r="TT35" s="39"/>
      <c r="TU35" s="39"/>
      <c r="TV35" s="39"/>
      <c r="TW35" s="39"/>
      <c r="TX35" s="39"/>
      <c r="TY35" s="39"/>
      <c r="TZ35" s="39"/>
      <c r="UA35" s="39"/>
      <c r="UB35" s="39"/>
      <c r="UC35" s="39"/>
      <c r="UD35" s="39"/>
      <c r="UE35" s="39"/>
      <c r="UF35" s="39"/>
      <c r="UG35" s="39"/>
      <c r="UH35" s="39"/>
      <c r="UI35" s="39"/>
      <c r="UJ35" s="39"/>
      <c r="UK35" s="39"/>
      <c r="UL35" s="39"/>
      <c r="UM35" s="39"/>
      <c r="UN35" s="39"/>
      <c r="UO35" s="39"/>
      <c r="UP35" s="39"/>
      <c r="UQ35" s="39"/>
      <c r="UR35" s="39"/>
      <c r="US35" s="39"/>
      <c r="UT35" s="39"/>
      <c r="UU35" s="39"/>
      <c r="UV35" s="39"/>
      <c r="UW35" s="39"/>
      <c r="UX35" s="39"/>
      <c r="UY35" s="39"/>
      <c r="UZ35" s="39"/>
      <c r="VA35" s="39"/>
      <c r="VB35" s="39"/>
      <c r="VC35" s="39"/>
      <c r="VD35" s="39"/>
      <c r="VE35" s="39"/>
      <c r="VF35" s="39"/>
      <c r="VG35" s="39"/>
      <c r="VH35" s="39"/>
      <c r="VI35" s="39"/>
      <c r="VJ35" s="39"/>
      <c r="VK35" s="39"/>
      <c r="VL35" s="39"/>
      <c r="VM35" s="39"/>
      <c r="VN35" s="39"/>
      <c r="VO35" s="39"/>
      <c r="VP35" s="39"/>
      <c r="VQ35" s="39"/>
      <c r="VR35" s="39"/>
      <c r="VS35" s="39"/>
      <c r="VT35" s="39"/>
      <c r="VU35" s="39"/>
      <c r="VV35" s="39"/>
      <c r="VW35" s="39"/>
      <c r="VX35" s="39"/>
      <c r="VY35" s="39"/>
      <c r="VZ35" s="39"/>
      <c r="WA35" s="39"/>
      <c r="WB35" s="39"/>
      <c r="WC35" s="39"/>
      <c r="WD35" s="39"/>
      <c r="WE35" s="39"/>
      <c r="WF35" s="39"/>
      <c r="WG35" s="39"/>
      <c r="WH35" s="39"/>
      <c r="WI35" s="39"/>
      <c r="WJ35" s="39"/>
      <c r="WK35" s="39"/>
      <c r="WL35" s="39"/>
      <c r="WM35" s="39"/>
      <c r="WN35" s="39"/>
      <c r="WO35" s="39"/>
      <c r="WP35" s="39"/>
      <c r="WQ35" s="39"/>
      <c r="WR35" s="39"/>
      <c r="WS35" s="39"/>
      <c r="WT35" s="39"/>
      <c r="WU35" s="39"/>
      <c r="WV35" s="39"/>
      <c r="WW35" s="39"/>
      <c r="WX35" s="39"/>
      <c r="WY35" s="39"/>
      <c r="WZ35" s="39"/>
      <c r="XA35" s="39"/>
      <c r="XB35" s="39"/>
      <c r="XC35" s="39"/>
      <c r="XD35" s="39"/>
      <c r="XE35" s="39"/>
      <c r="XF35" s="39"/>
      <c r="XG35" s="39"/>
      <c r="XH35" s="39"/>
      <c r="XI35" s="39"/>
      <c r="XJ35" s="39"/>
      <c r="XK35" s="39"/>
      <c r="XL35" s="39"/>
      <c r="XM35" s="39"/>
      <c r="XN35" s="39"/>
      <c r="XO35" s="39"/>
      <c r="XP35" s="39"/>
      <c r="XQ35" s="39"/>
      <c r="XR35" s="39"/>
      <c r="XS35" s="39"/>
      <c r="XT35" s="39"/>
      <c r="XU35" s="39"/>
      <c r="XV35" s="39"/>
      <c r="XW35" s="39"/>
      <c r="XX35" s="39"/>
      <c r="XY35" s="39"/>
      <c r="XZ35" s="39"/>
      <c r="YA35" s="39"/>
      <c r="YB35" s="39"/>
      <c r="YC35" s="39"/>
      <c r="YD35" s="39"/>
      <c r="YE35" s="39"/>
      <c r="YF35" s="39"/>
      <c r="YG35" s="39"/>
      <c r="YH35" s="39"/>
      <c r="YI35" s="39"/>
      <c r="YJ35" s="39"/>
      <c r="YK35" s="39"/>
      <c r="YL35" s="39"/>
      <c r="YM35" s="39"/>
      <c r="YN35" s="39"/>
      <c r="YO35" s="39"/>
      <c r="YP35" s="39"/>
      <c r="YQ35" s="39"/>
      <c r="YR35" s="39"/>
      <c r="YS35" s="39"/>
      <c r="YT35" s="39"/>
      <c r="YU35" s="39"/>
      <c r="YV35" s="39"/>
      <c r="YW35" s="39"/>
      <c r="YX35" s="39"/>
      <c r="YY35" s="39"/>
      <c r="YZ35" s="39"/>
      <c r="ZA35" s="39"/>
      <c r="ZB35" s="39"/>
      <c r="ZC35" s="39"/>
      <c r="ZD35" s="39"/>
      <c r="ZE35" s="39"/>
      <c r="ZF35" s="39"/>
      <c r="ZG35" s="39"/>
      <c r="ZH35" s="39"/>
      <c r="ZI35" s="39"/>
      <c r="ZJ35" s="39"/>
      <c r="ZK35" s="39"/>
      <c r="ZL35" s="39"/>
      <c r="ZM35" s="39"/>
      <c r="ZN35" s="39"/>
      <c r="ZO35" s="39"/>
      <c r="ZP35" s="39"/>
      <c r="ZQ35" s="39"/>
      <c r="ZR35" s="39"/>
      <c r="ZS35" s="39"/>
      <c r="ZT35" s="39"/>
      <c r="ZU35" s="39"/>
      <c r="ZV35" s="39"/>
      <c r="ZW35" s="39"/>
      <c r="ZX35" s="39"/>
      <c r="ZY35" s="39"/>
      <c r="ZZ35" s="39"/>
      <c r="AAA35" s="39"/>
      <c r="AAB35" s="39"/>
      <c r="AAC35" s="39"/>
      <c r="AAD35" s="39"/>
      <c r="AAE35" s="39"/>
      <c r="AAF35" s="39"/>
      <c r="AAG35" s="39"/>
      <c r="AAH35" s="39"/>
      <c r="AAI35" s="39"/>
      <c r="AAJ35" s="39"/>
      <c r="AAK35" s="39"/>
      <c r="AAL35" s="39"/>
      <c r="AAM35" s="39"/>
      <c r="AAN35" s="39"/>
      <c r="AAO35" s="39"/>
      <c r="AAP35" s="39"/>
      <c r="AAQ35" s="39"/>
      <c r="AAR35" s="39"/>
      <c r="AAS35" s="39"/>
      <c r="AAT35" s="39"/>
      <c r="AAU35" s="39"/>
      <c r="AAV35" s="39"/>
      <c r="AAW35" s="39"/>
      <c r="AAX35" s="39"/>
      <c r="AAY35" s="39"/>
      <c r="AAZ35" s="39"/>
      <c r="ABA35" s="39"/>
      <c r="ABB35" s="39"/>
      <c r="ABC35" s="39"/>
      <c r="ABD35" s="39"/>
      <c r="ABE35" s="39"/>
      <c r="ABF35" s="39"/>
      <c r="ABG35" s="39"/>
      <c r="ABH35" s="39"/>
      <c r="ABI35" s="39"/>
      <c r="ABJ35" s="39"/>
      <c r="ABK35" s="39"/>
      <c r="ABL35" s="39"/>
      <c r="ABM35" s="39"/>
      <c r="ABN35" s="39"/>
      <c r="ABO35" s="39"/>
      <c r="ABP35" s="39"/>
      <c r="ABQ35" s="39"/>
      <c r="ABR35" s="39"/>
      <c r="ABS35" s="39"/>
      <c r="ABT35" s="39"/>
      <c r="ABU35" s="39"/>
      <c r="ABV35" s="39"/>
      <c r="ABW35" s="39"/>
      <c r="ABX35" s="39"/>
      <c r="ABY35" s="39"/>
      <c r="ABZ35" s="39"/>
      <c r="ACA35" s="39"/>
      <c r="ACB35" s="39"/>
      <c r="ACC35" s="39"/>
      <c r="ACD35" s="39"/>
      <c r="ACE35" s="39"/>
      <c r="ACF35" s="39"/>
      <c r="ACG35" s="39"/>
      <c r="ACH35" s="39"/>
      <c r="ACI35" s="39"/>
      <c r="ACJ35" s="39"/>
      <c r="ACK35" s="39"/>
      <c r="ACL35" s="39"/>
      <c r="ACM35" s="39"/>
      <c r="ACN35" s="39"/>
      <c r="ACO35" s="39"/>
      <c r="ACP35" s="39"/>
      <c r="ACQ35" s="39"/>
      <c r="ACR35" s="39"/>
      <c r="ACS35" s="39"/>
      <c r="ACT35" s="39"/>
      <c r="ACU35" s="39"/>
      <c r="ACV35" s="39"/>
      <c r="ACW35" s="39"/>
      <c r="ACX35" s="39"/>
      <c r="ACY35" s="39"/>
      <c r="ACZ35" s="39"/>
      <c r="ADA35" s="39"/>
      <c r="ADB35" s="39"/>
      <c r="ADC35" s="39"/>
      <c r="ADD35" s="39"/>
      <c r="ADE35" s="39"/>
      <c r="ADF35" s="39"/>
      <c r="ADG35" s="39"/>
      <c r="ADH35" s="39"/>
      <c r="ADI35" s="39"/>
      <c r="ADJ35" s="39"/>
      <c r="ADK35" s="39"/>
      <c r="ADL35" s="39"/>
      <c r="ADM35" s="39"/>
      <c r="ADN35" s="39"/>
      <c r="ADO35" s="39"/>
      <c r="ADP35" s="39"/>
      <c r="ADQ35" s="39"/>
      <c r="ADR35" s="39"/>
      <c r="ADS35" s="39"/>
      <c r="ADT35" s="39"/>
      <c r="ADU35" s="39"/>
      <c r="ADV35" s="39"/>
      <c r="ADW35" s="39"/>
      <c r="ADX35" s="39"/>
      <c r="ADY35" s="39"/>
      <c r="ADZ35" s="39"/>
      <c r="AEA35" s="39"/>
      <c r="AEB35" s="39"/>
      <c r="AEC35" s="39"/>
      <c r="AED35" s="39"/>
      <c r="AEE35" s="39"/>
      <c r="AEF35" s="39"/>
      <c r="AEG35" s="39"/>
      <c r="AEH35" s="39"/>
      <c r="AEI35" s="39"/>
      <c r="AEJ35" s="39"/>
      <c r="AEK35" s="39"/>
      <c r="AEL35" s="39"/>
      <c r="AEM35" s="39"/>
      <c r="AEN35" s="39"/>
      <c r="AEO35" s="39"/>
      <c r="AEP35" s="39"/>
      <c r="AEQ35" s="39"/>
      <c r="AER35" s="39"/>
      <c r="AES35" s="39"/>
      <c r="AET35" s="39"/>
      <c r="AEU35" s="39"/>
      <c r="AEV35" s="39"/>
      <c r="AEW35" s="39"/>
      <c r="AEX35" s="39"/>
      <c r="AEY35" s="39"/>
      <c r="AEZ35" s="39"/>
      <c r="AFA35" s="39"/>
      <c r="AFB35" s="39"/>
      <c r="AFC35" s="39"/>
      <c r="AFD35" s="39"/>
      <c r="AFE35" s="39"/>
      <c r="AFF35" s="39"/>
      <c r="AFG35" s="39"/>
      <c r="AFH35" s="39"/>
      <c r="AFI35" s="39"/>
      <c r="AFJ35" s="39"/>
      <c r="AFK35" s="39"/>
      <c r="AFL35" s="39"/>
      <c r="AFM35" s="39"/>
      <c r="AFN35" s="39"/>
      <c r="AFO35" s="39"/>
      <c r="AFP35" s="39"/>
      <c r="AFQ35" s="39"/>
      <c r="AFR35" s="39"/>
      <c r="AFS35" s="39"/>
      <c r="AFT35" s="39"/>
      <c r="AFU35" s="39"/>
      <c r="AFV35" s="39"/>
      <c r="AFW35" s="39"/>
      <c r="AFX35" s="39"/>
    </row>
    <row r="36" spans="1:856" s="37" customFormat="1" ht="27" customHeight="1" x14ac:dyDescent="0.25">
      <c r="A36" s="463"/>
      <c r="B36" s="463"/>
      <c r="C36" s="463"/>
      <c r="D36" s="463"/>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3"/>
      <c r="AI36" s="463"/>
      <c r="AJ36" s="463"/>
      <c r="AK36" s="463"/>
      <c r="AL36" s="463"/>
      <c r="AM36" s="463"/>
      <c r="AN36" s="463"/>
      <c r="AO36" s="463"/>
      <c r="AP36" s="463"/>
      <c r="AQ36" s="463"/>
      <c r="AR36" s="463"/>
      <c r="AS36" s="463"/>
      <c r="AT36" s="463"/>
      <c r="AU36" s="463"/>
      <c r="AV36" s="463"/>
      <c r="AW36" s="463"/>
      <c r="AX36" s="463"/>
      <c r="AY36" s="463"/>
      <c r="AZ36" s="463"/>
      <c r="BA36" s="463"/>
      <c r="BB36" s="463"/>
      <c r="BC36" s="463"/>
      <c r="BD36" s="463"/>
      <c r="BE36" s="463"/>
      <c r="BF36" s="463"/>
      <c r="BG36" s="463"/>
      <c r="BH36" s="463"/>
      <c r="BI36" s="463"/>
      <c r="BJ36" s="463"/>
      <c r="BK36" s="463"/>
      <c r="BL36" s="463"/>
      <c r="BM36" s="463"/>
      <c r="BN36" s="463"/>
      <c r="BO36" s="463"/>
      <c r="BP36" s="463"/>
      <c r="BQ36" s="463"/>
      <c r="BR36" s="463"/>
      <c r="BS36" s="463"/>
      <c r="BT36" s="463"/>
      <c r="BU36" s="463"/>
      <c r="BV36" s="463"/>
      <c r="BW36" s="463"/>
      <c r="BX36" s="463"/>
      <c r="BY36" s="463"/>
      <c r="BZ36" s="463"/>
      <c r="CA36" s="463"/>
      <c r="CB36" s="463"/>
      <c r="CC36" s="463"/>
      <c r="CD36" s="463"/>
      <c r="CE36" s="463"/>
      <c r="DW36" s="39"/>
      <c r="DX36" s="39"/>
      <c r="DY36" s="39"/>
      <c r="DZ36" s="39"/>
      <c r="EA36" s="39"/>
      <c r="EB36" s="39"/>
      <c r="EC36" s="39"/>
      <c r="ED36" s="39"/>
      <c r="EE36" s="39"/>
      <c r="EF36" s="39"/>
      <c r="EG36" s="39"/>
      <c r="EH36" s="39"/>
      <c r="EI36" s="39"/>
      <c r="EJ36" s="39"/>
      <c r="EK36" s="39"/>
      <c r="EL36" s="39"/>
      <c r="EM36" s="39"/>
      <c r="EN36" s="39"/>
      <c r="EO36" s="39"/>
      <c r="EP36" s="39"/>
      <c r="EQ36" s="39"/>
      <c r="ER36" s="39"/>
      <c r="ES36" s="39"/>
      <c r="ET36" s="39"/>
      <c r="EU36" s="39"/>
      <c r="EV36" s="39"/>
      <c r="EW36" s="39"/>
      <c r="EX36" s="39"/>
      <c r="EY36" s="39"/>
      <c r="EZ36" s="39"/>
      <c r="FA36" s="39"/>
      <c r="FB36" s="39"/>
      <c r="FC36" s="39"/>
      <c r="FD36" s="39"/>
      <c r="FE36" s="39"/>
      <c r="FF36" s="39"/>
      <c r="FG36" s="39"/>
      <c r="FH36" s="39"/>
      <c r="FI36" s="39"/>
      <c r="FJ36" s="39"/>
      <c r="FK36" s="39"/>
      <c r="FL36" s="39"/>
      <c r="FM36" s="39"/>
      <c r="FN36" s="39"/>
      <c r="FO36" s="39"/>
      <c r="FP36" s="39"/>
      <c r="FQ36" s="39"/>
      <c r="FR36" s="39"/>
      <c r="FS36" s="39"/>
      <c r="FT36" s="39"/>
      <c r="FU36" s="39"/>
      <c r="FV36" s="39"/>
      <c r="FW36" s="39"/>
      <c r="FX36" s="39"/>
      <c r="FY36" s="39"/>
      <c r="FZ36" s="39"/>
      <c r="GA36" s="39"/>
      <c r="GB36" s="39"/>
      <c r="GC36" s="39"/>
      <c r="GD36" s="39"/>
      <c r="GE36" s="39"/>
      <c r="GF36" s="39"/>
      <c r="GG36" s="39"/>
      <c r="GH36" s="39"/>
      <c r="GI36" s="39"/>
      <c r="GJ36" s="39"/>
      <c r="GK36" s="39"/>
      <c r="GL36" s="39"/>
      <c r="GM36" s="39"/>
      <c r="GN36" s="39"/>
      <c r="GO36" s="39"/>
      <c r="GP36" s="39"/>
      <c r="GQ36" s="39"/>
      <c r="GR36" s="39"/>
      <c r="GS36" s="39"/>
      <c r="GT36" s="39"/>
      <c r="GU36" s="39"/>
      <c r="GV36" s="39"/>
      <c r="GW36" s="39"/>
      <c r="GX36" s="39"/>
      <c r="GY36" s="39"/>
      <c r="GZ36" s="39"/>
      <c r="HA36" s="39"/>
      <c r="HB36" s="39"/>
      <c r="HC36" s="39"/>
      <c r="HD36" s="39"/>
      <c r="HE36" s="39"/>
      <c r="HF36" s="39"/>
      <c r="HG36" s="39"/>
      <c r="HH36" s="39"/>
      <c r="HI36" s="39"/>
      <c r="HJ36" s="39"/>
      <c r="HK36" s="39"/>
      <c r="HL36" s="39"/>
      <c r="HM36" s="39"/>
      <c r="HN36" s="39"/>
      <c r="HO36" s="39"/>
      <c r="HP36" s="39"/>
      <c r="HQ36" s="39"/>
      <c r="HR36" s="39"/>
      <c r="HS36" s="39"/>
      <c r="HT36" s="39"/>
      <c r="HU36" s="39"/>
      <c r="HV36" s="39"/>
      <c r="HW36" s="39"/>
      <c r="HX36" s="39"/>
      <c r="HY36" s="39"/>
      <c r="HZ36" s="39"/>
      <c r="IA36" s="39"/>
      <c r="IB36" s="39"/>
      <c r="IC36" s="39"/>
      <c r="ID36" s="39"/>
      <c r="IE36" s="39"/>
      <c r="IF36" s="39"/>
      <c r="IG36" s="39"/>
      <c r="IH36" s="39"/>
      <c r="II36" s="39"/>
      <c r="IJ36" s="39"/>
      <c r="IK36" s="39"/>
      <c r="IL36" s="39"/>
      <c r="IM36" s="39"/>
      <c r="IN36" s="39"/>
      <c r="IO36" s="39"/>
      <c r="IP36" s="39"/>
      <c r="IQ36" s="39"/>
      <c r="IR36" s="39"/>
      <c r="IS36" s="39"/>
      <c r="IT36" s="39"/>
      <c r="IU36" s="39"/>
      <c r="IV36" s="39"/>
      <c r="IW36" s="39"/>
      <c r="IX36" s="39"/>
      <c r="IY36" s="39"/>
      <c r="IZ36" s="39"/>
      <c r="JA36" s="39"/>
      <c r="JB36" s="39"/>
      <c r="JC36" s="39"/>
      <c r="JD36" s="39"/>
      <c r="JE36" s="39"/>
      <c r="JF36" s="39"/>
      <c r="JG36" s="39"/>
      <c r="JH36" s="39"/>
      <c r="JI36" s="39"/>
      <c r="JJ36" s="39"/>
      <c r="JK36" s="39"/>
      <c r="JL36" s="39"/>
      <c r="JM36" s="39"/>
      <c r="JN36" s="39"/>
      <c r="JO36" s="39"/>
      <c r="JP36" s="39"/>
      <c r="JQ36" s="39"/>
      <c r="JR36" s="39"/>
      <c r="JS36" s="39"/>
      <c r="JT36" s="39"/>
      <c r="JU36" s="39"/>
      <c r="JV36" s="39"/>
      <c r="JW36" s="39"/>
      <c r="JX36" s="39"/>
      <c r="JY36" s="39"/>
      <c r="JZ36" s="39"/>
      <c r="KA36" s="39"/>
      <c r="KB36" s="39"/>
      <c r="KC36" s="39"/>
      <c r="KD36" s="39"/>
      <c r="KE36" s="39"/>
      <c r="KF36" s="39"/>
      <c r="KG36" s="39"/>
      <c r="KH36" s="39"/>
      <c r="KI36" s="39"/>
      <c r="KJ36" s="39"/>
      <c r="KK36" s="39"/>
      <c r="KL36" s="39"/>
      <c r="KM36" s="39"/>
      <c r="KN36" s="39"/>
      <c r="KO36" s="39"/>
      <c r="KP36" s="39"/>
      <c r="KQ36" s="39"/>
      <c r="KR36" s="39"/>
      <c r="KS36" s="39"/>
      <c r="KT36" s="39"/>
      <c r="KU36" s="39"/>
      <c r="KV36" s="39"/>
      <c r="KW36" s="39"/>
      <c r="KX36" s="39"/>
      <c r="KY36" s="39"/>
      <c r="KZ36" s="39"/>
      <c r="LA36" s="39"/>
      <c r="LB36" s="39"/>
      <c r="LC36" s="39"/>
      <c r="LD36" s="39"/>
      <c r="LE36" s="39"/>
      <c r="LF36" s="39"/>
      <c r="LG36" s="39"/>
      <c r="LH36" s="39"/>
      <c r="LI36" s="39"/>
      <c r="LJ36" s="39"/>
      <c r="LK36" s="39"/>
      <c r="LL36" s="39"/>
      <c r="LM36" s="39"/>
      <c r="LN36" s="39"/>
      <c r="LO36" s="39"/>
      <c r="LP36" s="39"/>
      <c r="LQ36" s="39"/>
      <c r="LR36" s="39"/>
      <c r="LS36" s="39"/>
      <c r="LT36" s="39"/>
      <c r="LU36" s="39"/>
      <c r="LV36" s="39"/>
      <c r="LW36" s="39"/>
      <c r="LX36" s="39"/>
      <c r="LY36" s="39"/>
      <c r="LZ36" s="39"/>
      <c r="MA36" s="39"/>
      <c r="MB36" s="39"/>
      <c r="MC36" s="39"/>
      <c r="MD36" s="39"/>
      <c r="ME36" s="39"/>
      <c r="MF36" s="39"/>
      <c r="MG36" s="39"/>
      <c r="MH36" s="39"/>
      <c r="MI36" s="39"/>
      <c r="MJ36" s="39"/>
      <c r="MK36" s="39"/>
      <c r="ML36" s="39"/>
      <c r="MM36" s="39"/>
      <c r="MN36" s="39"/>
      <c r="MO36" s="39"/>
      <c r="MP36" s="39"/>
      <c r="MQ36" s="39"/>
      <c r="MR36" s="39"/>
      <c r="MS36" s="39"/>
      <c r="MT36" s="39"/>
      <c r="MU36" s="39"/>
      <c r="MV36" s="39"/>
      <c r="MW36" s="39"/>
      <c r="MX36" s="39"/>
      <c r="MY36" s="39"/>
      <c r="MZ36" s="39"/>
      <c r="NA36" s="39"/>
      <c r="NB36" s="39"/>
      <c r="NC36" s="39"/>
      <c r="ND36" s="39"/>
      <c r="NE36" s="39"/>
      <c r="NF36" s="39"/>
      <c r="NG36" s="39"/>
      <c r="NH36" s="39"/>
      <c r="NI36" s="39"/>
      <c r="NJ36" s="39"/>
      <c r="NK36" s="39"/>
      <c r="NL36" s="39"/>
      <c r="NM36" s="39"/>
      <c r="NN36" s="39"/>
      <c r="NO36" s="39"/>
      <c r="NP36" s="39"/>
      <c r="NQ36" s="39"/>
      <c r="NR36" s="39"/>
      <c r="NS36" s="39"/>
      <c r="NT36" s="39"/>
      <c r="NU36" s="39"/>
      <c r="NV36" s="39"/>
      <c r="NW36" s="39"/>
      <c r="NX36" s="39"/>
      <c r="NY36" s="39"/>
      <c r="NZ36" s="39"/>
      <c r="OA36" s="39"/>
      <c r="OB36" s="39"/>
      <c r="OC36" s="39"/>
      <c r="OD36" s="39"/>
      <c r="OE36" s="39"/>
      <c r="OF36" s="39"/>
      <c r="OG36" s="39"/>
      <c r="OH36" s="39"/>
      <c r="OI36" s="39"/>
      <c r="OJ36" s="39"/>
      <c r="OK36" s="39"/>
      <c r="OL36" s="39"/>
      <c r="OM36" s="39"/>
      <c r="ON36" s="39"/>
      <c r="OO36" s="39"/>
      <c r="OP36" s="39"/>
      <c r="OQ36" s="39"/>
      <c r="OR36" s="39"/>
      <c r="OS36" s="39"/>
      <c r="OT36" s="39"/>
      <c r="OU36" s="39"/>
      <c r="OV36" s="39"/>
      <c r="OW36" s="39"/>
      <c r="OX36" s="39"/>
      <c r="OY36" s="39"/>
      <c r="OZ36" s="39"/>
      <c r="PA36" s="39"/>
      <c r="PB36" s="39"/>
      <c r="PC36" s="39"/>
      <c r="PD36" s="39"/>
      <c r="PE36" s="39"/>
      <c r="PF36" s="39"/>
      <c r="PG36" s="39"/>
      <c r="PH36" s="39"/>
      <c r="PI36" s="39"/>
      <c r="PJ36" s="39"/>
      <c r="PK36" s="39"/>
      <c r="PL36" s="39"/>
      <c r="PM36" s="39"/>
      <c r="PN36" s="39"/>
      <c r="PO36" s="39"/>
      <c r="PP36" s="39"/>
      <c r="PQ36" s="39"/>
      <c r="PR36" s="39"/>
      <c r="PS36" s="39"/>
      <c r="PT36" s="39"/>
      <c r="PU36" s="39"/>
      <c r="PV36" s="39"/>
      <c r="PW36" s="39"/>
      <c r="PX36" s="39"/>
      <c r="PY36" s="39"/>
      <c r="PZ36" s="39"/>
      <c r="QA36" s="39"/>
      <c r="QB36" s="39"/>
      <c r="QC36" s="39"/>
      <c r="QD36" s="39"/>
      <c r="QE36" s="39"/>
      <c r="QF36" s="39"/>
      <c r="QG36" s="39"/>
      <c r="QH36" s="39"/>
      <c r="QI36" s="39"/>
      <c r="QJ36" s="39"/>
      <c r="QK36" s="39"/>
      <c r="QL36" s="39"/>
      <c r="QM36" s="39"/>
      <c r="QN36" s="39"/>
      <c r="QO36" s="39"/>
      <c r="QP36" s="39"/>
      <c r="QQ36" s="39"/>
      <c r="QR36" s="39"/>
      <c r="QS36" s="39"/>
      <c r="QT36" s="39"/>
      <c r="QU36" s="39"/>
      <c r="QV36" s="39"/>
      <c r="QW36" s="39"/>
      <c r="QX36" s="39"/>
      <c r="QY36" s="39"/>
      <c r="QZ36" s="39"/>
      <c r="RA36" s="39"/>
      <c r="RB36" s="39"/>
      <c r="RC36" s="39"/>
      <c r="RD36" s="39"/>
      <c r="RE36" s="39"/>
      <c r="RF36" s="39"/>
      <c r="RG36" s="39"/>
      <c r="RH36" s="39"/>
      <c r="RI36" s="39"/>
      <c r="RJ36" s="39"/>
      <c r="RK36" s="39"/>
      <c r="RL36" s="39"/>
      <c r="RM36" s="39"/>
      <c r="RN36" s="39"/>
      <c r="RO36" s="39"/>
      <c r="RP36" s="39"/>
      <c r="RQ36" s="39"/>
      <c r="RR36" s="39"/>
      <c r="RS36" s="39"/>
      <c r="RT36" s="39"/>
      <c r="RU36" s="39"/>
      <c r="RV36" s="39"/>
      <c r="RW36" s="39"/>
      <c r="RX36" s="39"/>
      <c r="RY36" s="39"/>
      <c r="RZ36" s="39"/>
      <c r="SA36" s="39"/>
      <c r="SB36" s="39"/>
      <c r="SC36" s="39"/>
      <c r="SD36" s="39"/>
      <c r="SE36" s="39"/>
      <c r="SF36" s="39"/>
      <c r="SG36" s="39"/>
      <c r="SH36" s="39"/>
      <c r="SI36" s="39"/>
      <c r="SJ36" s="39"/>
      <c r="SK36" s="39"/>
      <c r="SL36" s="39"/>
      <c r="SM36" s="39"/>
      <c r="SN36" s="39"/>
      <c r="SO36" s="39"/>
      <c r="SP36" s="39"/>
      <c r="SQ36" s="39"/>
      <c r="SR36" s="39"/>
      <c r="SS36" s="39"/>
      <c r="ST36" s="39"/>
      <c r="SU36" s="39"/>
      <c r="SV36" s="39"/>
      <c r="SW36" s="39"/>
      <c r="SX36" s="39"/>
      <c r="SY36" s="39"/>
      <c r="SZ36" s="39"/>
      <c r="TA36" s="39"/>
      <c r="TB36" s="39"/>
      <c r="TC36" s="39"/>
      <c r="TD36" s="39"/>
      <c r="TE36" s="39"/>
      <c r="TF36" s="39"/>
      <c r="TG36" s="39"/>
      <c r="TH36" s="39"/>
      <c r="TI36" s="39"/>
      <c r="TJ36" s="39"/>
      <c r="TK36" s="39"/>
      <c r="TL36" s="39"/>
      <c r="TM36" s="39"/>
      <c r="TN36" s="39"/>
      <c r="TO36" s="39"/>
      <c r="TP36" s="39"/>
      <c r="TQ36" s="39"/>
      <c r="TR36" s="39"/>
      <c r="TS36" s="39"/>
      <c r="TT36" s="39"/>
      <c r="TU36" s="39"/>
      <c r="TV36" s="39"/>
      <c r="TW36" s="39"/>
      <c r="TX36" s="39"/>
      <c r="TY36" s="39"/>
      <c r="TZ36" s="39"/>
      <c r="UA36" s="39"/>
      <c r="UB36" s="39"/>
      <c r="UC36" s="39"/>
      <c r="UD36" s="39"/>
      <c r="UE36" s="39"/>
      <c r="UF36" s="39"/>
      <c r="UG36" s="39"/>
      <c r="UH36" s="39"/>
      <c r="UI36" s="39"/>
      <c r="UJ36" s="39"/>
      <c r="UK36" s="39"/>
      <c r="UL36" s="39"/>
      <c r="UM36" s="39"/>
      <c r="UN36" s="39"/>
      <c r="UO36" s="39"/>
      <c r="UP36" s="39"/>
      <c r="UQ36" s="39"/>
      <c r="UR36" s="39"/>
      <c r="US36" s="39"/>
      <c r="UT36" s="39"/>
      <c r="UU36" s="39"/>
      <c r="UV36" s="39"/>
      <c r="UW36" s="39"/>
      <c r="UX36" s="39"/>
      <c r="UY36" s="39"/>
      <c r="UZ36" s="39"/>
      <c r="VA36" s="39"/>
      <c r="VB36" s="39"/>
      <c r="VC36" s="39"/>
      <c r="VD36" s="39"/>
      <c r="VE36" s="39"/>
      <c r="VF36" s="39"/>
      <c r="VG36" s="39"/>
      <c r="VH36" s="39"/>
      <c r="VI36" s="39"/>
      <c r="VJ36" s="39"/>
      <c r="VK36" s="39"/>
      <c r="VL36" s="39"/>
      <c r="VM36" s="39"/>
      <c r="VN36" s="39"/>
      <c r="VO36" s="39"/>
      <c r="VP36" s="39"/>
      <c r="VQ36" s="39"/>
      <c r="VR36" s="39"/>
      <c r="VS36" s="39"/>
      <c r="VT36" s="39"/>
      <c r="VU36" s="39"/>
      <c r="VV36" s="39"/>
      <c r="VW36" s="39"/>
      <c r="VX36" s="39"/>
      <c r="VY36" s="39"/>
      <c r="VZ36" s="39"/>
      <c r="WA36" s="39"/>
      <c r="WB36" s="39"/>
      <c r="WC36" s="39"/>
      <c r="WD36" s="39"/>
      <c r="WE36" s="39"/>
      <c r="WF36" s="39"/>
      <c r="WG36" s="39"/>
      <c r="WH36" s="39"/>
      <c r="WI36" s="39"/>
      <c r="WJ36" s="39"/>
      <c r="WK36" s="39"/>
      <c r="WL36" s="39"/>
      <c r="WM36" s="39"/>
      <c r="WN36" s="39"/>
      <c r="WO36" s="39"/>
      <c r="WP36" s="39"/>
      <c r="WQ36" s="39"/>
      <c r="WR36" s="39"/>
      <c r="WS36" s="39"/>
      <c r="WT36" s="39"/>
      <c r="WU36" s="39"/>
      <c r="WV36" s="39"/>
      <c r="WW36" s="39"/>
      <c r="WX36" s="39"/>
      <c r="WY36" s="39"/>
      <c r="WZ36" s="39"/>
      <c r="XA36" s="39"/>
      <c r="XB36" s="39"/>
      <c r="XC36" s="39"/>
      <c r="XD36" s="39"/>
      <c r="XE36" s="39"/>
      <c r="XF36" s="39"/>
      <c r="XG36" s="39"/>
      <c r="XH36" s="39"/>
      <c r="XI36" s="39"/>
      <c r="XJ36" s="39"/>
      <c r="XK36" s="39"/>
      <c r="XL36" s="39"/>
      <c r="XM36" s="39"/>
      <c r="XN36" s="39"/>
      <c r="XO36" s="39"/>
      <c r="XP36" s="39"/>
      <c r="XQ36" s="39"/>
      <c r="XR36" s="39"/>
      <c r="XS36" s="39"/>
      <c r="XT36" s="39"/>
      <c r="XU36" s="39"/>
      <c r="XV36" s="39"/>
      <c r="XW36" s="39"/>
      <c r="XX36" s="39"/>
      <c r="XY36" s="39"/>
      <c r="XZ36" s="39"/>
      <c r="YA36" s="39"/>
      <c r="YB36" s="39"/>
      <c r="YC36" s="39"/>
      <c r="YD36" s="39"/>
      <c r="YE36" s="39"/>
      <c r="YF36" s="39"/>
      <c r="YG36" s="39"/>
      <c r="YH36" s="39"/>
      <c r="YI36" s="39"/>
      <c r="YJ36" s="39"/>
      <c r="YK36" s="39"/>
      <c r="YL36" s="39"/>
      <c r="YM36" s="39"/>
      <c r="YN36" s="39"/>
      <c r="YO36" s="39"/>
      <c r="YP36" s="39"/>
      <c r="YQ36" s="39"/>
      <c r="YR36" s="39"/>
      <c r="YS36" s="39"/>
      <c r="YT36" s="39"/>
      <c r="YU36" s="39"/>
      <c r="YV36" s="39"/>
      <c r="YW36" s="39"/>
      <c r="YX36" s="39"/>
      <c r="YY36" s="39"/>
      <c r="YZ36" s="39"/>
      <c r="ZA36" s="39"/>
      <c r="ZB36" s="39"/>
      <c r="ZC36" s="39"/>
      <c r="ZD36" s="39"/>
      <c r="ZE36" s="39"/>
      <c r="ZF36" s="39"/>
      <c r="ZG36" s="39"/>
      <c r="ZH36" s="39"/>
      <c r="ZI36" s="39"/>
      <c r="ZJ36" s="39"/>
      <c r="ZK36" s="39"/>
      <c r="ZL36" s="39"/>
      <c r="ZM36" s="39"/>
      <c r="ZN36" s="39"/>
      <c r="ZO36" s="39"/>
      <c r="ZP36" s="39"/>
      <c r="ZQ36" s="39"/>
      <c r="ZR36" s="39"/>
      <c r="ZS36" s="39"/>
      <c r="ZT36" s="39"/>
      <c r="ZU36" s="39"/>
      <c r="ZV36" s="39"/>
      <c r="ZW36" s="39"/>
      <c r="ZX36" s="39"/>
      <c r="ZY36" s="39"/>
      <c r="ZZ36" s="39"/>
      <c r="AAA36" s="39"/>
      <c r="AAB36" s="39"/>
      <c r="AAC36" s="39"/>
      <c r="AAD36" s="39"/>
      <c r="AAE36" s="39"/>
      <c r="AAF36" s="39"/>
      <c r="AAG36" s="39"/>
      <c r="AAH36" s="39"/>
      <c r="AAI36" s="39"/>
      <c r="AAJ36" s="39"/>
      <c r="AAK36" s="39"/>
      <c r="AAL36" s="39"/>
      <c r="AAM36" s="39"/>
      <c r="AAN36" s="39"/>
      <c r="AAO36" s="39"/>
      <c r="AAP36" s="39"/>
      <c r="AAQ36" s="39"/>
      <c r="AAR36" s="39"/>
      <c r="AAS36" s="39"/>
      <c r="AAT36" s="39"/>
      <c r="AAU36" s="39"/>
      <c r="AAV36" s="39"/>
      <c r="AAW36" s="39"/>
      <c r="AAX36" s="39"/>
      <c r="AAY36" s="39"/>
      <c r="AAZ36" s="39"/>
      <c r="ABA36" s="39"/>
      <c r="ABB36" s="39"/>
      <c r="ABC36" s="39"/>
      <c r="ABD36" s="39"/>
      <c r="ABE36" s="39"/>
      <c r="ABF36" s="39"/>
      <c r="ABG36" s="39"/>
      <c r="ABH36" s="39"/>
      <c r="ABI36" s="39"/>
      <c r="ABJ36" s="39"/>
      <c r="ABK36" s="39"/>
      <c r="ABL36" s="39"/>
      <c r="ABM36" s="39"/>
      <c r="ABN36" s="39"/>
      <c r="ABO36" s="39"/>
      <c r="ABP36" s="39"/>
      <c r="ABQ36" s="39"/>
      <c r="ABR36" s="39"/>
      <c r="ABS36" s="39"/>
      <c r="ABT36" s="39"/>
      <c r="ABU36" s="39"/>
      <c r="ABV36" s="39"/>
      <c r="ABW36" s="39"/>
      <c r="ABX36" s="39"/>
      <c r="ABY36" s="39"/>
      <c r="ABZ36" s="39"/>
      <c r="ACA36" s="39"/>
      <c r="ACB36" s="39"/>
      <c r="ACC36" s="39"/>
      <c r="ACD36" s="39"/>
      <c r="ACE36" s="39"/>
      <c r="ACF36" s="39"/>
      <c r="ACG36" s="39"/>
      <c r="ACH36" s="39"/>
      <c r="ACI36" s="39"/>
      <c r="ACJ36" s="39"/>
      <c r="ACK36" s="39"/>
      <c r="ACL36" s="39"/>
      <c r="ACM36" s="39"/>
      <c r="ACN36" s="39"/>
      <c r="ACO36" s="39"/>
      <c r="ACP36" s="39"/>
      <c r="ACQ36" s="39"/>
      <c r="ACR36" s="39"/>
      <c r="ACS36" s="39"/>
      <c r="ACT36" s="39"/>
      <c r="ACU36" s="39"/>
      <c r="ACV36" s="39"/>
      <c r="ACW36" s="39"/>
      <c r="ACX36" s="39"/>
      <c r="ACY36" s="39"/>
      <c r="ACZ36" s="39"/>
      <c r="ADA36" s="39"/>
      <c r="ADB36" s="39"/>
      <c r="ADC36" s="39"/>
      <c r="ADD36" s="39"/>
      <c r="ADE36" s="39"/>
      <c r="ADF36" s="39"/>
      <c r="ADG36" s="39"/>
      <c r="ADH36" s="39"/>
      <c r="ADI36" s="39"/>
      <c r="ADJ36" s="39"/>
      <c r="ADK36" s="39"/>
      <c r="ADL36" s="39"/>
      <c r="ADM36" s="39"/>
      <c r="ADN36" s="39"/>
      <c r="ADO36" s="39"/>
      <c r="ADP36" s="39"/>
      <c r="ADQ36" s="39"/>
      <c r="ADR36" s="39"/>
      <c r="ADS36" s="39"/>
      <c r="ADT36" s="39"/>
      <c r="ADU36" s="39"/>
      <c r="ADV36" s="39"/>
      <c r="ADW36" s="39"/>
      <c r="ADX36" s="39"/>
      <c r="ADY36" s="39"/>
      <c r="ADZ36" s="39"/>
      <c r="AEA36" s="39"/>
      <c r="AEB36" s="39"/>
      <c r="AEC36" s="39"/>
      <c r="AED36" s="39"/>
      <c r="AEE36" s="39"/>
      <c r="AEF36" s="39"/>
      <c r="AEG36" s="39"/>
      <c r="AEH36" s="39"/>
      <c r="AEI36" s="39"/>
      <c r="AEJ36" s="39"/>
      <c r="AEK36" s="39"/>
      <c r="AEL36" s="39"/>
      <c r="AEM36" s="39"/>
      <c r="AEN36" s="39"/>
      <c r="AEO36" s="39"/>
      <c r="AEP36" s="39"/>
      <c r="AEQ36" s="39"/>
      <c r="AER36" s="39"/>
      <c r="AES36" s="39"/>
      <c r="AET36" s="39"/>
      <c r="AEU36" s="39"/>
      <c r="AEV36" s="39"/>
      <c r="AEW36" s="39"/>
      <c r="AEX36" s="39"/>
      <c r="AEY36" s="39"/>
      <c r="AEZ36" s="39"/>
      <c r="AFA36" s="39"/>
      <c r="AFB36" s="39"/>
      <c r="AFC36" s="39"/>
      <c r="AFD36" s="39"/>
      <c r="AFE36" s="39"/>
      <c r="AFF36" s="39"/>
      <c r="AFG36" s="39"/>
      <c r="AFH36" s="39"/>
      <c r="AFI36" s="39"/>
      <c r="AFJ36" s="39"/>
      <c r="AFK36" s="39"/>
      <c r="AFL36" s="39"/>
      <c r="AFM36" s="39"/>
      <c r="AFN36" s="39"/>
      <c r="AFO36" s="39"/>
      <c r="AFP36" s="39"/>
      <c r="AFQ36" s="39"/>
      <c r="AFR36" s="39"/>
      <c r="AFS36" s="39"/>
      <c r="AFT36" s="39"/>
      <c r="AFU36" s="39"/>
      <c r="AFV36" s="39"/>
      <c r="AFW36" s="39"/>
      <c r="AFX36" s="39"/>
    </row>
    <row r="37" spans="1:856" s="37" customFormat="1" ht="27" customHeight="1" x14ac:dyDescent="0.25">
      <c r="A37" s="463"/>
      <c r="B37" s="463"/>
      <c r="C37" s="463"/>
      <c r="D37" s="463"/>
      <c r="E37" s="463"/>
      <c r="F37" s="463"/>
      <c r="G37" s="463"/>
      <c r="H37" s="463"/>
      <c r="I37" s="463"/>
      <c r="J37" s="463"/>
      <c r="K37" s="463"/>
      <c r="L37" s="463"/>
      <c r="M37" s="463"/>
      <c r="N37" s="463"/>
      <c r="O37" s="463"/>
      <c r="P37" s="463"/>
      <c r="Q37" s="463"/>
      <c r="R37" s="463"/>
      <c r="S37" s="463"/>
      <c r="T37" s="463"/>
      <c r="U37" s="463"/>
      <c r="V37" s="463"/>
      <c r="W37" s="463"/>
      <c r="X37" s="463"/>
      <c r="Y37" s="463"/>
      <c r="Z37" s="463"/>
      <c r="AA37" s="463"/>
      <c r="AB37" s="463"/>
      <c r="AC37" s="463"/>
      <c r="AD37" s="463"/>
      <c r="AE37" s="463"/>
      <c r="AF37" s="463"/>
      <c r="AG37" s="463"/>
      <c r="AH37" s="463"/>
      <c r="AI37" s="463"/>
      <c r="AJ37" s="463"/>
      <c r="AK37" s="463"/>
      <c r="AL37" s="463"/>
      <c r="AM37" s="463"/>
      <c r="AN37" s="463"/>
      <c r="AO37" s="463"/>
      <c r="AP37" s="463"/>
      <c r="AQ37" s="463"/>
      <c r="AR37" s="463"/>
      <c r="AS37" s="463"/>
      <c r="AT37" s="463"/>
      <c r="AU37" s="463"/>
      <c r="AV37" s="463"/>
      <c r="AW37" s="463"/>
      <c r="AX37" s="463"/>
      <c r="AY37" s="463"/>
      <c r="AZ37" s="463"/>
      <c r="BA37" s="463"/>
      <c r="BB37" s="463"/>
      <c r="BC37" s="463"/>
      <c r="BD37" s="463"/>
      <c r="BE37" s="463"/>
      <c r="BF37" s="463"/>
      <c r="BG37" s="463"/>
      <c r="BH37" s="463"/>
      <c r="BI37" s="463"/>
      <c r="BJ37" s="463"/>
      <c r="BK37" s="463"/>
      <c r="BL37" s="463"/>
      <c r="BM37" s="463"/>
      <c r="BN37" s="463"/>
      <c r="BO37" s="463"/>
      <c r="BP37" s="463"/>
      <c r="BQ37" s="463"/>
      <c r="BR37" s="463"/>
      <c r="BS37" s="463"/>
      <c r="BT37" s="463"/>
      <c r="BU37" s="463"/>
      <c r="BV37" s="463"/>
      <c r="BW37" s="463"/>
      <c r="BX37" s="463"/>
      <c r="BY37" s="463"/>
      <c r="BZ37" s="463"/>
      <c r="CA37" s="463"/>
      <c r="CB37" s="463"/>
      <c r="CC37" s="463"/>
      <c r="CD37" s="463"/>
      <c r="CE37" s="463"/>
      <c r="DW37" s="39"/>
      <c r="DX37" s="39"/>
      <c r="DY37" s="39"/>
      <c r="DZ37" s="39"/>
      <c r="EA37" s="39"/>
      <c r="EB37" s="39"/>
      <c r="EC37" s="39"/>
      <c r="ED37" s="39"/>
      <c r="EE37" s="39"/>
      <c r="EF37" s="39"/>
      <c r="EG37" s="39"/>
      <c r="EH37" s="39"/>
      <c r="EI37" s="39"/>
      <c r="EJ37" s="39"/>
      <c r="EK37" s="39"/>
      <c r="EL37" s="39"/>
      <c r="EM37" s="39"/>
      <c r="EN37" s="39"/>
      <c r="EO37" s="39"/>
      <c r="EP37" s="39"/>
      <c r="EQ37" s="39"/>
      <c r="ER37" s="39"/>
      <c r="ES37" s="39"/>
      <c r="ET37" s="39"/>
      <c r="EU37" s="39"/>
      <c r="EV37" s="39"/>
      <c r="EW37" s="39"/>
      <c r="EX37" s="39"/>
      <c r="EY37" s="39"/>
      <c r="EZ37" s="39"/>
      <c r="FA37" s="39"/>
      <c r="FB37" s="39"/>
      <c r="FC37" s="39"/>
      <c r="FD37" s="39"/>
      <c r="FE37" s="39"/>
      <c r="FF37" s="39"/>
      <c r="FG37" s="39"/>
      <c r="FH37" s="39"/>
      <c r="FI37" s="39"/>
      <c r="FJ37" s="39"/>
      <c r="FK37" s="39"/>
      <c r="FL37" s="39"/>
      <c r="FM37" s="39"/>
      <c r="FN37" s="39"/>
      <c r="FO37" s="39"/>
      <c r="FP37" s="39"/>
      <c r="FQ37" s="39"/>
      <c r="FR37" s="39"/>
      <c r="FS37" s="39"/>
      <c r="FT37" s="39"/>
      <c r="FU37" s="39"/>
      <c r="FV37" s="39"/>
      <c r="FW37" s="39"/>
      <c r="FX37" s="39"/>
      <c r="FY37" s="39"/>
      <c r="FZ37" s="39"/>
      <c r="GA37" s="39"/>
      <c r="GB37" s="39"/>
      <c r="GC37" s="39"/>
      <c r="GD37" s="39"/>
      <c r="GE37" s="39"/>
      <c r="GF37" s="39"/>
      <c r="GG37" s="39"/>
      <c r="GH37" s="39"/>
      <c r="GI37" s="39"/>
      <c r="GJ37" s="39"/>
      <c r="GK37" s="39"/>
      <c r="GL37" s="39"/>
      <c r="GM37" s="39"/>
      <c r="GN37" s="39"/>
      <c r="GO37" s="39"/>
      <c r="GP37" s="39"/>
      <c r="GQ37" s="39"/>
      <c r="GR37" s="39"/>
      <c r="GS37" s="39"/>
      <c r="GT37" s="39"/>
      <c r="GU37" s="39"/>
      <c r="GV37" s="39"/>
      <c r="GW37" s="39"/>
      <c r="GX37" s="39"/>
      <c r="GY37" s="39"/>
      <c r="GZ37" s="39"/>
      <c r="HA37" s="39"/>
      <c r="HB37" s="39"/>
      <c r="HC37" s="39"/>
      <c r="HD37" s="39"/>
      <c r="HE37" s="39"/>
      <c r="HF37" s="39"/>
      <c r="HG37" s="39"/>
      <c r="HH37" s="39"/>
      <c r="HI37" s="39"/>
      <c r="HJ37" s="39"/>
      <c r="HK37" s="39"/>
      <c r="HL37" s="39"/>
      <c r="HM37" s="39"/>
      <c r="HN37" s="39"/>
      <c r="HO37" s="39"/>
      <c r="HP37" s="39"/>
      <c r="HQ37" s="39"/>
      <c r="HR37" s="39"/>
      <c r="HS37" s="39"/>
      <c r="HT37" s="39"/>
      <c r="HU37" s="39"/>
      <c r="HV37" s="39"/>
      <c r="HW37" s="39"/>
      <c r="HX37" s="39"/>
      <c r="HY37" s="39"/>
      <c r="HZ37" s="39"/>
      <c r="IA37" s="39"/>
      <c r="IB37" s="39"/>
      <c r="IC37" s="39"/>
      <c r="ID37" s="39"/>
      <c r="IE37" s="39"/>
      <c r="IF37" s="39"/>
      <c r="IG37" s="39"/>
      <c r="IH37" s="39"/>
      <c r="II37" s="39"/>
      <c r="IJ37" s="39"/>
      <c r="IK37" s="39"/>
      <c r="IL37" s="39"/>
      <c r="IM37" s="39"/>
      <c r="IN37" s="39"/>
      <c r="IO37" s="39"/>
      <c r="IP37" s="39"/>
      <c r="IQ37" s="39"/>
      <c r="IR37" s="39"/>
      <c r="IS37" s="39"/>
      <c r="IT37" s="39"/>
      <c r="IU37" s="39"/>
      <c r="IV37" s="39"/>
      <c r="IW37" s="39"/>
      <c r="IX37" s="39"/>
      <c r="IY37" s="39"/>
      <c r="IZ37" s="39"/>
      <c r="JA37" s="39"/>
      <c r="JB37" s="39"/>
      <c r="JC37" s="39"/>
      <c r="JD37" s="39"/>
      <c r="JE37" s="39"/>
      <c r="JF37" s="39"/>
      <c r="JG37" s="39"/>
      <c r="JH37" s="39"/>
      <c r="JI37" s="39"/>
      <c r="JJ37" s="39"/>
      <c r="JK37" s="39"/>
      <c r="JL37" s="39"/>
      <c r="JM37" s="39"/>
      <c r="JN37" s="39"/>
      <c r="JO37" s="39"/>
      <c r="JP37" s="39"/>
      <c r="JQ37" s="39"/>
      <c r="JR37" s="39"/>
      <c r="JS37" s="39"/>
      <c r="JT37" s="39"/>
      <c r="JU37" s="39"/>
      <c r="JV37" s="39"/>
      <c r="JW37" s="39"/>
      <c r="JX37" s="39"/>
      <c r="JY37" s="39"/>
      <c r="JZ37" s="39"/>
      <c r="KA37" s="39"/>
      <c r="KB37" s="39"/>
      <c r="KC37" s="39"/>
      <c r="KD37" s="39"/>
      <c r="KE37" s="39"/>
      <c r="KF37" s="39"/>
      <c r="KG37" s="39"/>
      <c r="KH37" s="39"/>
      <c r="KI37" s="39"/>
      <c r="KJ37" s="39"/>
      <c r="KK37" s="39"/>
      <c r="KL37" s="39"/>
      <c r="KM37" s="39"/>
      <c r="KN37" s="39"/>
      <c r="KO37" s="39"/>
      <c r="KP37" s="39"/>
      <c r="KQ37" s="39"/>
      <c r="KR37" s="39"/>
      <c r="KS37" s="39"/>
      <c r="KT37" s="39"/>
      <c r="KU37" s="39"/>
      <c r="KV37" s="39"/>
      <c r="KW37" s="39"/>
      <c r="KX37" s="39"/>
      <c r="KY37" s="39"/>
      <c r="KZ37" s="39"/>
      <c r="LA37" s="39"/>
      <c r="LB37" s="39"/>
      <c r="LC37" s="39"/>
      <c r="LD37" s="39"/>
      <c r="LE37" s="39"/>
      <c r="LF37" s="39"/>
      <c r="LG37" s="39"/>
      <c r="LH37" s="39"/>
      <c r="LI37" s="39"/>
      <c r="LJ37" s="39"/>
      <c r="LK37" s="39"/>
      <c r="LL37" s="39"/>
      <c r="LM37" s="39"/>
      <c r="LN37" s="39"/>
      <c r="LO37" s="39"/>
      <c r="LP37" s="39"/>
      <c r="LQ37" s="39"/>
      <c r="LR37" s="39"/>
      <c r="LS37" s="39"/>
      <c r="LT37" s="39"/>
      <c r="LU37" s="39"/>
      <c r="LV37" s="39"/>
      <c r="LW37" s="39"/>
      <c r="LX37" s="39"/>
      <c r="LY37" s="39"/>
      <c r="LZ37" s="39"/>
      <c r="MA37" s="39"/>
      <c r="MB37" s="39"/>
      <c r="MC37" s="39"/>
      <c r="MD37" s="39"/>
      <c r="ME37" s="39"/>
      <c r="MF37" s="39"/>
      <c r="MG37" s="39"/>
      <c r="MH37" s="39"/>
      <c r="MI37" s="39"/>
      <c r="MJ37" s="39"/>
      <c r="MK37" s="39"/>
      <c r="ML37" s="39"/>
      <c r="MM37" s="39"/>
      <c r="MN37" s="39"/>
      <c r="MO37" s="39"/>
      <c r="MP37" s="39"/>
      <c r="MQ37" s="39"/>
      <c r="MR37" s="39"/>
      <c r="MS37" s="39"/>
      <c r="MT37" s="39"/>
      <c r="MU37" s="39"/>
      <c r="MV37" s="39"/>
      <c r="MW37" s="39"/>
      <c r="MX37" s="39"/>
      <c r="MY37" s="39"/>
      <c r="MZ37" s="39"/>
      <c r="NA37" s="39"/>
      <c r="NB37" s="39"/>
      <c r="NC37" s="39"/>
      <c r="ND37" s="39"/>
      <c r="NE37" s="39"/>
      <c r="NF37" s="39"/>
      <c r="NG37" s="39"/>
      <c r="NH37" s="39"/>
      <c r="NI37" s="39"/>
      <c r="NJ37" s="39"/>
      <c r="NK37" s="39"/>
      <c r="NL37" s="39"/>
      <c r="NM37" s="39"/>
      <c r="NN37" s="39"/>
      <c r="NO37" s="39"/>
      <c r="NP37" s="39"/>
      <c r="NQ37" s="39"/>
      <c r="NR37" s="39"/>
      <c r="NS37" s="39"/>
      <c r="NT37" s="39"/>
      <c r="NU37" s="39"/>
      <c r="NV37" s="39"/>
      <c r="NW37" s="39"/>
      <c r="NX37" s="39"/>
      <c r="NY37" s="39"/>
      <c r="NZ37" s="39"/>
      <c r="OA37" s="39"/>
      <c r="OB37" s="39"/>
      <c r="OC37" s="39"/>
      <c r="OD37" s="39"/>
      <c r="OE37" s="39"/>
      <c r="OF37" s="39"/>
      <c r="OG37" s="39"/>
      <c r="OH37" s="39"/>
      <c r="OI37" s="39"/>
      <c r="OJ37" s="39"/>
      <c r="OK37" s="39"/>
      <c r="OL37" s="39"/>
      <c r="OM37" s="39"/>
      <c r="ON37" s="39"/>
      <c r="OO37" s="39"/>
      <c r="OP37" s="39"/>
      <c r="OQ37" s="39"/>
      <c r="OR37" s="39"/>
      <c r="OS37" s="39"/>
      <c r="OT37" s="39"/>
      <c r="OU37" s="39"/>
      <c r="OV37" s="39"/>
      <c r="OW37" s="39"/>
      <c r="OX37" s="39"/>
      <c r="OY37" s="39"/>
      <c r="OZ37" s="39"/>
      <c r="PA37" s="39"/>
      <c r="PB37" s="39"/>
      <c r="PC37" s="39"/>
      <c r="PD37" s="39"/>
      <c r="PE37" s="39"/>
      <c r="PF37" s="39"/>
      <c r="PG37" s="39"/>
      <c r="PH37" s="39"/>
      <c r="PI37" s="39"/>
      <c r="PJ37" s="39"/>
      <c r="PK37" s="39"/>
      <c r="PL37" s="39"/>
      <c r="PM37" s="39"/>
      <c r="PN37" s="39"/>
      <c r="PO37" s="39"/>
      <c r="PP37" s="39"/>
      <c r="PQ37" s="39"/>
      <c r="PR37" s="39"/>
      <c r="PS37" s="39"/>
      <c r="PT37" s="39"/>
      <c r="PU37" s="39"/>
      <c r="PV37" s="39"/>
      <c r="PW37" s="39"/>
      <c r="PX37" s="39"/>
      <c r="PY37" s="39"/>
      <c r="PZ37" s="39"/>
      <c r="QA37" s="39"/>
      <c r="QB37" s="39"/>
      <c r="QC37" s="39"/>
      <c r="QD37" s="39"/>
      <c r="QE37" s="39"/>
      <c r="QF37" s="39"/>
      <c r="QG37" s="39"/>
      <c r="QH37" s="39"/>
      <c r="QI37" s="39"/>
      <c r="QJ37" s="39"/>
      <c r="QK37" s="39"/>
      <c r="QL37" s="39"/>
      <c r="QM37" s="39"/>
      <c r="QN37" s="39"/>
      <c r="QO37" s="39"/>
      <c r="QP37" s="39"/>
      <c r="QQ37" s="39"/>
      <c r="QR37" s="39"/>
      <c r="QS37" s="39"/>
      <c r="QT37" s="39"/>
      <c r="QU37" s="39"/>
      <c r="QV37" s="39"/>
      <c r="QW37" s="39"/>
      <c r="QX37" s="39"/>
      <c r="QY37" s="39"/>
      <c r="QZ37" s="39"/>
      <c r="RA37" s="39"/>
      <c r="RB37" s="39"/>
      <c r="RC37" s="39"/>
      <c r="RD37" s="39"/>
      <c r="RE37" s="39"/>
      <c r="RF37" s="39"/>
      <c r="RG37" s="39"/>
      <c r="RH37" s="39"/>
      <c r="RI37" s="39"/>
      <c r="RJ37" s="39"/>
      <c r="RK37" s="39"/>
      <c r="RL37" s="39"/>
      <c r="RM37" s="39"/>
      <c r="RN37" s="39"/>
      <c r="RO37" s="39"/>
      <c r="RP37" s="39"/>
      <c r="RQ37" s="39"/>
      <c r="RR37" s="39"/>
      <c r="RS37" s="39"/>
      <c r="RT37" s="39"/>
      <c r="RU37" s="39"/>
      <c r="RV37" s="39"/>
      <c r="RW37" s="39"/>
      <c r="RX37" s="39"/>
      <c r="RY37" s="39"/>
      <c r="RZ37" s="39"/>
      <c r="SA37" s="39"/>
      <c r="SB37" s="39"/>
      <c r="SC37" s="39"/>
      <c r="SD37" s="39"/>
      <c r="SE37" s="39"/>
      <c r="SF37" s="39"/>
      <c r="SG37" s="39"/>
      <c r="SH37" s="39"/>
      <c r="SI37" s="39"/>
      <c r="SJ37" s="39"/>
      <c r="SK37" s="39"/>
      <c r="SL37" s="39"/>
      <c r="SM37" s="39"/>
      <c r="SN37" s="39"/>
      <c r="SO37" s="39"/>
      <c r="SP37" s="39"/>
      <c r="SQ37" s="39"/>
      <c r="SR37" s="39"/>
      <c r="SS37" s="39"/>
      <c r="ST37" s="39"/>
      <c r="SU37" s="39"/>
      <c r="SV37" s="39"/>
      <c r="SW37" s="39"/>
      <c r="SX37" s="39"/>
      <c r="SY37" s="39"/>
      <c r="SZ37" s="39"/>
      <c r="TA37" s="39"/>
      <c r="TB37" s="39"/>
      <c r="TC37" s="39"/>
      <c r="TD37" s="39"/>
      <c r="TE37" s="39"/>
      <c r="TF37" s="39"/>
      <c r="TG37" s="39"/>
      <c r="TH37" s="39"/>
      <c r="TI37" s="39"/>
      <c r="TJ37" s="39"/>
      <c r="TK37" s="39"/>
      <c r="TL37" s="39"/>
      <c r="TM37" s="39"/>
      <c r="TN37" s="39"/>
      <c r="TO37" s="39"/>
      <c r="TP37" s="39"/>
      <c r="TQ37" s="39"/>
      <c r="TR37" s="39"/>
      <c r="TS37" s="39"/>
      <c r="TT37" s="39"/>
      <c r="TU37" s="39"/>
      <c r="TV37" s="39"/>
      <c r="TW37" s="39"/>
      <c r="TX37" s="39"/>
      <c r="TY37" s="39"/>
      <c r="TZ37" s="39"/>
      <c r="UA37" s="39"/>
      <c r="UB37" s="39"/>
      <c r="UC37" s="39"/>
      <c r="UD37" s="39"/>
      <c r="UE37" s="39"/>
      <c r="UF37" s="39"/>
      <c r="UG37" s="39"/>
      <c r="UH37" s="39"/>
      <c r="UI37" s="39"/>
      <c r="UJ37" s="39"/>
      <c r="UK37" s="39"/>
      <c r="UL37" s="39"/>
      <c r="UM37" s="39"/>
      <c r="UN37" s="39"/>
      <c r="UO37" s="39"/>
      <c r="UP37" s="39"/>
      <c r="UQ37" s="39"/>
      <c r="UR37" s="39"/>
      <c r="US37" s="39"/>
      <c r="UT37" s="39"/>
      <c r="UU37" s="39"/>
      <c r="UV37" s="39"/>
      <c r="UW37" s="39"/>
      <c r="UX37" s="39"/>
      <c r="UY37" s="39"/>
      <c r="UZ37" s="39"/>
      <c r="VA37" s="39"/>
      <c r="VB37" s="39"/>
      <c r="VC37" s="39"/>
      <c r="VD37" s="39"/>
      <c r="VE37" s="39"/>
      <c r="VF37" s="39"/>
      <c r="VG37" s="39"/>
      <c r="VH37" s="39"/>
      <c r="VI37" s="39"/>
      <c r="VJ37" s="39"/>
      <c r="VK37" s="39"/>
      <c r="VL37" s="39"/>
      <c r="VM37" s="39"/>
      <c r="VN37" s="39"/>
      <c r="VO37" s="39"/>
      <c r="VP37" s="39"/>
      <c r="VQ37" s="39"/>
      <c r="VR37" s="39"/>
      <c r="VS37" s="39"/>
      <c r="VT37" s="39"/>
      <c r="VU37" s="39"/>
      <c r="VV37" s="39"/>
      <c r="VW37" s="39"/>
      <c r="VX37" s="39"/>
      <c r="VY37" s="39"/>
      <c r="VZ37" s="39"/>
      <c r="WA37" s="39"/>
      <c r="WB37" s="39"/>
      <c r="WC37" s="39"/>
      <c r="WD37" s="39"/>
      <c r="WE37" s="39"/>
      <c r="WF37" s="39"/>
      <c r="WG37" s="39"/>
      <c r="WH37" s="39"/>
      <c r="WI37" s="39"/>
      <c r="WJ37" s="39"/>
      <c r="WK37" s="39"/>
      <c r="WL37" s="39"/>
      <c r="WM37" s="39"/>
      <c r="WN37" s="39"/>
      <c r="WO37" s="39"/>
      <c r="WP37" s="39"/>
      <c r="WQ37" s="39"/>
      <c r="WR37" s="39"/>
      <c r="WS37" s="39"/>
      <c r="WT37" s="39"/>
      <c r="WU37" s="39"/>
      <c r="WV37" s="39"/>
      <c r="WW37" s="39"/>
      <c r="WX37" s="39"/>
      <c r="WY37" s="39"/>
      <c r="WZ37" s="39"/>
      <c r="XA37" s="39"/>
      <c r="XB37" s="39"/>
      <c r="XC37" s="39"/>
      <c r="XD37" s="39"/>
      <c r="XE37" s="39"/>
      <c r="XF37" s="39"/>
      <c r="XG37" s="39"/>
      <c r="XH37" s="39"/>
      <c r="XI37" s="39"/>
      <c r="XJ37" s="39"/>
      <c r="XK37" s="39"/>
      <c r="XL37" s="39"/>
      <c r="XM37" s="39"/>
      <c r="XN37" s="39"/>
      <c r="XO37" s="39"/>
      <c r="XP37" s="39"/>
      <c r="XQ37" s="39"/>
      <c r="XR37" s="39"/>
      <c r="XS37" s="39"/>
      <c r="XT37" s="39"/>
      <c r="XU37" s="39"/>
      <c r="XV37" s="39"/>
      <c r="XW37" s="39"/>
      <c r="XX37" s="39"/>
      <c r="XY37" s="39"/>
      <c r="XZ37" s="39"/>
      <c r="YA37" s="39"/>
      <c r="YB37" s="39"/>
      <c r="YC37" s="39"/>
      <c r="YD37" s="39"/>
      <c r="YE37" s="39"/>
      <c r="YF37" s="39"/>
      <c r="YG37" s="39"/>
      <c r="YH37" s="39"/>
      <c r="YI37" s="39"/>
      <c r="YJ37" s="39"/>
      <c r="YK37" s="39"/>
      <c r="YL37" s="39"/>
      <c r="YM37" s="39"/>
      <c r="YN37" s="39"/>
      <c r="YO37" s="39"/>
      <c r="YP37" s="39"/>
      <c r="YQ37" s="39"/>
      <c r="YR37" s="39"/>
      <c r="YS37" s="39"/>
      <c r="YT37" s="39"/>
      <c r="YU37" s="39"/>
      <c r="YV37" s="39"/>
      <c r="YW37" s="39"/>
      <c r="YX37" s="39"/>
      <c r="YY37" s="39"/>
      <c r="YZ37" s="39"/>
      <c r="ZA37" s="39"/>
      <c r="ZB37" s="39"/>
      <c r="ZC37" s="39"/>
      <c r="ZD37" s="39"/>
      <c r="ZE37" s="39"/>
      <c r="ZF37" s="39"/>
      <c r="ZG37" s="39"/>
      <c r="ZH37" s="39"/>
      <c r="ZI37" s="39"/>
      <c r="ZJ37" s="39"/>
      <c r="ZK37" s="39"/>
      <c r="ZL37" s="39"/>
      <c r="ZM37" s="39"/>
      <c r="ZN37" s="39"/>
      <c r="ZO37" s="39"/>
      <c r="ZP37" s="39"/>
      <c r="ZQ37" s="39"/>
      <c r="ZR37" s="39"/>
      <c r="ZS37" s="39"/>
      <c r="ZT37" s="39"/>
      <c r="ZU37" s="39"/>
      <c r="ZV37" s="39"/>
      <c r="ZW37" s="39"/>
      <c r="ZX37" s="39"/>
      <c r="ZY37" s="39"/>
      <c r="ZZ37" s="39"/>
      <c r="AAA37" s="39"/>
      <c r="AAB37" s="39"/>
      <c r="AAC37" s="39"/>
      <c r="AAD37" s="39"/>
      <c r="AAE37" s="39"/>
      <c r="AAF37" s="39"/>
      <c r="AAG37" s="39"/>
      <c r="AAH37" s="39"/>
      <c r="AAI37" s="39"/>
      <c r="AAJ37" s="39"/>
      <c r="AAK37" s="39"/>
      <c r="AAL37" s="39"/>
      <c r="AAM37" s="39"/>
      <c r="AAN37" s="39"/>
      <c r="AAO37" s="39"/>
      <c r="AAP37" s="39"/>
      <c r="AAQ37" s="39"/>
      <c r="AAR37" s="39"/>
      <c r="AAS37" s="39"/>
      <c r="AAT37" s="39"/>
      <c r="AAU37" s="39"/>
      <c r="AAV37" s="39"/>
      <c r="AAW37" s="39"/>
      <c r="AAX37" s="39"/>
      <c r="AAY37" s="39"/>
      <c r="AAZ37" s="39"/>
      <c r="ABA37" s="39"/>
      <c r="ABB37" s="39"/>
      <c r="ABC37" s="39"/>
      <c r="ABD37" s="39"/>
      <c r="ABE37" s="39"/>
      <c r="ABF37" s="39"/>
      <c r="ABG37" s="39"/>
      <c r="ABH37" s="39"/>
      <c r="ABI37" s="39"/>
      <c r="ABJ37" s="39"/>
      <c r="ABK37" s="39"/>
      <c r="ABL37" s="39"/>
      <c r="ABM37" s="39"/>
      <c r="ABN37" s="39"/>
      <c r="ABO37" s="39"/>
      <c r="ABP37" s="39"/>
      <c r="ABQ37" s="39"/>
      <c r="ABR37" s="39"/>
      <c r="ABS37" s="39"/>
      <c r="ABT37" s="39"/>
      <c r="ABU37" s="39"/>
      <c r="ABV37" s="39"/>
      <c r="ABW37" s="39"/>
      <c r="ABX37" s="39"/>
      <c r="ABY37" s="39"/>
      <c r="ABZ37" s="39"/>
      <c r="ACA37" s="39"/>
      <c r="ACB37" s="39"/>
      <c r="ACC37" s="39"/>
      <c r="ACD37" s="39"/>
      <c r="ACE37" s="39"/>
      <c r="ACF37" s="39"/>
      <c r="ACG37" s="39"/>
      <c r="ACH37" s="39"/>
      <c r="ACI37" s="39"/>
      <c r="ACJ37" s="39"/>
      <c r="ACK37" s="39"/>
      <c r="ACL37" s="39"/>
      <c r="ACM37" s="39"/>
      <c r="ACN37" s="39"/>
      <c r="ACO37" s="39"/>
      <c r="ACP37" s="39"/>
      <c r="ACQ37" s="39"/>
      <c r="ACR37" s="39"/>
      <c r="ACS37" s="39"/>
      <c r="ACT37" s="39"/>
      <c r="ACU37" s="39"/>
      <c r="ACV37" s="39"/>
      <c r="ACW37" s="39"/>
      <c r="ACX37" s="39"/>
      <c r="ACY37" s="39"/>
      <c r="ACZ37" s="39"/>
      <c r="ADA37" s="39"/>
      <c r="ADB37" s="39"/>
      <c r="ADC37" s="39"/>
      <c r="ADD37" s="39"/>
      <c r="ADE37" s="39"/>
      <c r="ADF37" s="39"/>
      <c r="ADG37" s="39"/>
      <c r="ADH37" s="39"/>
      <c r="ADI37" s="39"/>
      <c r="ADJ37" s="39"/>
      <c r="ADK37" s="39"/>
      <c r="ADL37" s="39"/>
      <c r="ADM37" s="39"/>
      <c r="ADN37" s="39"/>
      <c r="ADO37" s="39"/>
      <c r="ADP37" s="39"/>
      <c r="ADQ37" s="39"/>
      <c r="ADR37" s="39"/>
      <c r="ADS37" s="39"/>
      <c r="ADT37" s="39"/>
      <c r="ADU37" s="39"/>
      <c r="ADV37" s="39"/>
      <c r="ADW37" s="39"/>
      <c r="ADX37" s="39"/>
      <c r="ADY37" s="39"/>
      <c r="ADZ37" s="39"/>
      <c r="AEA37" s="39"/>
      <c r="AEB37" s="39"/>
      <c r="AEC37" s="39"/>
      <c r="AED37" s="39"/>
      <c r="AEE37" s="39"/>
      <c r="AEF37" s="39"/>
      <c r="AEG37" s="39"/>
      <c r="AEH37" s="39"/>
      <c r="AEI37" s="39"/>
      <c r="AEJ37" s="39"/>
      <c r="AEK37" s="39"/>
      <c r="AEL37" s="39"/>
      <c r="AEM37" s="39"/>
      <c r="AEN37" s="39"/>
      <c r="AEO37" s="39"/>
      <c r="AEP37" s="39"/>
      <c r="AEQ37" s="39"/>
      <c r="AER37" s="39"/>
      <c r="AES37" s="39"/>
      <c r="AET37" s="39"/>
      <c r="AEU37" s="39"/>
      <c r="AEV37" s="39"/>
      <c r="AEW37" s="39"/>
      <c r="AEX37" s="39"/>
      <c r="AEY37" s="39"/>
      <c r="AEZ37" s="39"/>
      <c r="AFA37" s="39"/>
      <c r="AFB37" s="39"/>
      <c r="AFC37" s="39"/>
      <c r="AFD37" s="39"/>
      <c r="AFE37" s="39"/>
      <c r="AFF37" s="39"/>
      <c r="AFG37" s="39"/>
      <c r="AFH37" s="39"/>
      <c r="AFI37" s="39"/>
      <c r="AFJ37" s="39"/>
      <c r="AFK37" s="39"/>
      <c r="AFL37" s="39"/>
      <c r="AFM37" s="39"/>
      <c r="AFN37" s="39"/>
      <c r="AFO37" s="39"/>
      <c r="AFP37" s="39"/>
      <c r="AFQ37" s="39"/>
      <c r="AFR37" s="39"/>
      <c r="AFS37" s="39"/>
      <c r="AFT37" s="39"/>
      <c r="AFU37" s="39"/>
      <c r="AFV37" s="39"/>
      <c r="AFW37" s="39"/>
      <c r="AFX37" s="39"/>
    </row>
    <row r="38" spans="1:856" s="37" customFormat="1" ht="27" customHeight="1" x14ac:dyDescent="0.25">
      <c r="A38" s="463"/>
      <c r="B38" s="463"/>
      <c r="C38" s="463"/>
      <c r="D38" s="463"/>
      <c r="E38" s="463"/>
      <c r="F38" s="463"/>
      <c r="G38" s="463"/>
      <c r="H38" s="463"/>
      <c r="I38" s="463"/>
      <c r="J38" s="463"/>
      <c r="K38" s="463"/>
      <c r="L38" s="463"/>
      <c r="M38" s="463"/>
      <c r="N38" s="463"/>
      <c r="O38" s="463"/>
      <c r="P38" s="463"/>
      <c r="Q38" s="463"/>
      <c r="R38" s="463"/>
      <c r="S38" s="463"/>
      <c r="T38" s="463"/>
      <c r="U38" s="463"/>
      <c r="V38" s="463"/>
      <c r="W38" s="463"/>
      <c r="X38" s="463"/>
      <c r="Y38" s="463"/>
      <c r="Z38" s="463"/>
      <c r="AA38" s="463"/>
      <c r="AB38" s="463"/>
      <c r="AC38" s="463"/>
      <c r="AD38" s="463"/>
      <c r="AE38" s="463"/>
      <c r="AF38" s="463"/>
      <c r="AG38" s="463"/>
      <c r="AH38" s="463"/>
      <c r="AI38" s="463"/>
      <c r="AJ38" s="463"/>
      <c r="AK38" s="463"/>
      <c r="AL38" s="463"/>
      <c r="AM38" s="463"/>
      <c r="AN38" s="463"/>
      <c r="AO38" s="463"/>
      <c r="AP38" s="463"/>
      <c r="AQ38" s="463"/>
      <c r="AR38" s="463"/>
      <c r="AS38" s="463"/>
      <c r="AT38" s="463"/>
      <c r="AU38" s="463"/>
      <c r="AV38" s="463"/>
      <c r="AW38" s="463"/>
      <c r="AX38" s="463"/>
      <c r="AY38" s="463"/>
      <c r="AZ38" s="463"/>
      <c r="BA38" s="463"/>
      <c r="BB38" s="463"/>
      <c r="BC38" s="463"/>
      <c r="BD38" s="463"/>
      <c r="BE38" s="463"/>
      <c r="BF38" s="463"/>
      <c r="BG38" s="463"/>
      <c r="BH38" s="463"/>
      <c r="BI38" s="463"/>
      <c r="BJ38" s="463"/>
      <c r="BK38" s="463"/>
      <c r="BL38" s="463"/>
      <c r="BM38" s="463"/>
      <c r="BN38" s="463"/>
      <c r="BO38" s="463"/>
      <c r="BP38" s="463"/>
      <c r="BQ38" s="463"/>
      <c r="BR38" s="463"/>
      <c r="BS38" s="463"/>
      <c r="BT38" s="463"/>
      <c r="BU38" s="463"/>
      <c r="BV38" s="463"/>
      <c r="BW38" s="463"/>
      <c r="BX38" s="463"/>
      <c r="BY38" s="463"/>
      <c r="BZ38" s="463"/>
      <c r="CA38" s="463"/>
      <c r="CB38" s="463"/>
      <c r="CC38" s="463"/>
      <c r="CD38" s="463"/>
      <c r="CE38" s="463"/>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c r="GG38" s="39"/>
      <c r="GH38" s="39"/>
      <c r="GI38" s="39"/>
      <c r="GJ38" s="39"/>
      <c r="GK38" s="39"/>
      <c r="GL38" s="39"/>
      <c r="GM38" s="39"/>
      <c r="GN38" s="39"/>
      <c r="GO38" s="39"/>
      <c r="GP38" s="39"/>
      <c r="GQ38" s="39"/>
      <c r="GR38" s="39"/>
      <c r="GS38" s="39"/>
      <c r="GT38" s="39"/>
      <c r="GU38" s="39"/>
      <c r="GV38" s="39"/>
      <c r="GW38" s="39"/>
      <c r="GX38" s="39"/>
      <c r="GY38" s="39"/>
      <c r="GZ38" s="39"/>
      <c r="HA38" s="39"/>
      <c r="HB38" s="39"/>
      <c r="HC38" s="39"/>
      <c r="HD38" s="39"/>
      <c r="HE38" s="39"/>
      <c r="HF38" s="39"/>
      <c r="HG38" s="39"/>
      <c r="HH38" s="39"/>
      <c r="HI38" s="39"/>
      <c r="HJ38" s="39"/>
      <c r="HK38" s="39"/>
      <c r="HL38" s="39"/>
      <c r="HM38" s="39"/>
      <c r="HN38" s="39"/>
      <c r="HO38" s="39"/>
      <c r="HP38" s="39"/>
      <c r="HQ38" s="39"/>
      <c r="HR38" s="39"/>
      <c r="HS38" s="39"/>
      <c r="HT38" s="39"/>
      <c r="HU38" s="39"/>
      <c r="HV38" s="39"/>
      <c r="HW38" s="39"/>
      <c r="HX38" s="39"/>
      <c r="HY38" s="39"/>
      <c r="HZ38" s="39"/>
      <c r="IA38" s="39"/>
      <c r="IB38" s="39"/>
      <c r="IC38" s="39"/>
      <c r="ID38" s="39"/>
      <c r="IE38" s="39"/>
      <c r="IF38" s="39"/>
      <c r="IG38" s="39"/>
      <c r="IH38" s="39"/>
      <c r="II38" s="39"/>
      <c r="IJ38" s="39"/>
      <c r="IK38" s="39"/>
      <c r="IL38" s="39"/>
      <c r="IM38" s="39"/>
      <c r="IN38" s="39"/>
      <c r="IO38" s="39"/>
      <c r="IP38" s="39"/>
      <c r="IQ38" s="39"/>
      <c r="IR38" s="39"/>
      <c r="IS38" s="39"/>
      <c r="IT38" s="39"/>
      <c r="IU38" s="39"/>
      <c r="IV38" s="39"/>
      <c r="IW38" s="39"/>
      <c r="IX38" s="39"/>
      <c r="IY38" s="39"/>
      <c r="IZ38" s="39"/>
      <c r="JA38" s="39"/>
      <c r="JB38" s="39"/>
      <c r="JC38" s="39"/>
      <c r="JD38" s="39"/>
      <c r="JE38" s="39"/>
      <c r="JF38" s="39"/>
      <c r="JG38" s="39"/>
      <c r="JH38" s="39"/>
      <c r="JI38" s="39"/>
      <c r="JJ38" s="39"/>
      <c r="JK38" s="39"/>
      <c r="JL38" s="39"/>
      <c r="JM38" s="39"/>
      <c r="JN38" s="39"/>
      <c r="JO38" s="39"/>
      <c r="JP38" s="39"/>
      <c r="JQ38" s="39"/>
      <c r="JR38" s="39"/>
      <c r="JS38" s="39"/>
      <c r="JT38" s="39"/>
      <c r="JU38" s="39"/>
      <c r="JV38" s="39"/>
      <c r="JW38" s="39"/>
      <c r="JX38" s="39"/>
      <c r="JY38" s="39"/>
      <c r="JZ38" s="39"/>
      <c r="KA38" s="39"/>
      <c r="KB38" s="39"/>
      <c r="KC38" s="39"/>
      <c r="KD38" s="39"/>
      <c r="KE38" s="39"/>
      <c r="KF38" s="39"/>
      <c r="KG38" s="39"/>
      <c r="KH38" s="39"/>
      <c r="KI38" s="39"/>
      <c r="KJ38" s="39"/>
      <c r="KK38" s="39"/>
      <c r="KL38" s="39"/>
      <c r="KM38" s="39"/>
      <c r="KN38" s="39"/>
      <c r="KO38" s="39"/>
      <c r="KP38" s="39"/>
      <c r="KQ38" s="39"/>
      <c r="KR38" s="39"/>
      <c r="KS38" s="39"/>
      <c r="KT38" s="39"/>
      <c r="KU38" s="39"/>
      <c r="KV38" s="39"/>
      <c r="KW38" s="39"/>
      <c r="KX38" s="39"/>
      <c r="KY38" s="39"/>
      <c r="KZ38" s="39"/>
      <c r="LA38" s="39"/>
      <c r="LB38" s="39"/>
      <c r="LC38" s="39"/>
      <c r="LD38" s="39"/>
      <c r="LE38" s="39"/>
      <c r="LF38" s="39"/>
      <c r="LG38" s="39"/>
      <c r="LH38" s="39"/>
      <c r="LI38" s="39"/>
      <c r="LJ38" s="39"/>
      <c r="LK38" s="39"/>
      <c r="LL38" s="39"/>
      <c r="LM38" s="39"/>
      <c r="LN38" s="39"/>
      <c r="LO38" s="39"/>
      <c r="LP38" s="39"/>
      <c r="LQ38" s="39"/>
      <c r="LR38" s="39"/>
      <c r="LS38" s="39"/>
      <c r="LT38" s="39"/>
      <c r="LU38" s="39"/>
      <c r="LV38" s="39"/>
      <c r="LW38" s="39"/>
      <c r="LX38" s="39"/>
      <c r="LY38" s="39"/>
      <c r="LZ38" s="39"/>
      <c r="MA38" s="39"/>
      <c r="MB38" s="39"/>
      <c r="MC38" s="39"/>
      <c r="MD38" s="39"/>
      <c r="ME38" s="39"/>
      <c r="MF38" s="39"/>
      <c r="MG38" s="39"/>
      <c r="MH38" s="39"/>
      <c r="MI38" s="39"/>
      <c r="MJ38" s="39"/>
      <c r="MK38" s="39"/>
      <c r="ML38" s="39"/>
      <c r="MM38" s="39"/>
      <c r="MN38" s="39"/>
      <c r="MO38" s="39"/>
      <c r="MP38" s="39"/>
      <c r="MQ38" s="39"/>
      <c r="MR38" s="39"/>
      <c r="MS38" s="39"/>
      <c r="MT38" s="39"/>
      <c r="MU38" s="39"/>
      <c r="MV38" s="39"/>
      <c r="MW38" s="39"/>
      <c r="MX38" s="39"/>
      <c r="MY38" s="39"/>
      <c r="MZ38" s="39"/>
      <c r="NA38" s="39"/>
      <c r="NB38" s="39"/>
      <c r="NC38" s="39"/>
      <c r="ND38" s="39"/>
      <c r="NE38" s="39"/>
      <c r="NF38" s="39"/>
      <c r="NG38" s="39"/>
      <c r="NH38" s="39"/>
      <c r="NI38" s="39"/>
      <c r="NJ38" s="39"/>
      <c r="NK38" s="39"/>
      <c r="NL38" s="39"/>
      <c r="NM38" s="39"/>
      <c r="NN38" s="39"/>
      <c r="NO38" s="39"/>
      <c r="NP38" s="39"/>
      <c r="NQ38" s="39"/>
      <c r="NR38" s="39"/>
      <c r="NS38" s="39"/>
      <c r="NT38" s="39"/>
      <c r="NU38" s="39"/>
      <c r="NV38" s="39"/>
      <c r="NW38" s="39"/>
      <c r="NX38" s="39"/>
      <c r="NY38" s="39"/>
      <c r="NZ38" s="39"/>
      <c r="OA38" s="39"/>
      <c r="OB38" s="39"/>
      <c r="OC38" s="39"/>
      <c r="OD38" s="39"/>
      <c r="OE38" s="39"/>
      <c r="OF38" s="39"/>
      <c r="OG38" s="39"/>
      <c r="OH38" s="39"/>
      <c r="OI38" s="39"/>
      <c r="OJ38" s="39"/>
      <c r="OK38" s="39"/>
      <c r="OL38" s="39"/>
      <c r="OM38" s="39"/>
      <c r="ON38" s="39"/>
      <c r="OO38" s="39"/>
      <c r="OP38" s="39"/>
      <c r="OQ38" s="39"/>
      <c r="OR38" s="39"/>
      <c r="OS38" s="39"/>
      <c r="OT38" s="39"/>
      <c r="OU38" s="39"/>
      <c r="OV38" s="39"/>
      <c r="OW38" s="39"/>
      <c r="OX38" s="39"/>
      <c r="OY38" s="39"/>
      <c r="OZ38" s="39"/>
      <c r="PA38" s="39"/>
      <c r="PB38" s="39"/>
      <c r="PC38" s="39"/>
      <c r="PD38" s="39"/>
      <c r="PE38" s="39"/>
      <c r="PF38" s="39"/>
      <c r="PG38" s="39"/>
      <c r="PH38" s="39"/>
      <c r="PI38" s="39"/>
      <c r="PJ38" s="39"/>
      <c r="PK38" s="39"/>
      <c r="PL38" s="39"/>
      <c r="PM38" s="39"/>
      <c r="PN38" s="39"/>
      <c r="PO38" s="39"/>
      <c r="PP38" s="39"/>
      <c r="PQ38" s="39"/>
      <c r="PR38" s="39"/>
      <c r="PS38" s="39"/>
      <c r="PT38" s="39"/>
      <c r="PU38" s="39"/>
      <c r="PV38" s="39"/>
      <c r="PW38" s="39"/>
      <c r="PX38" s="39"/>
      <c r="PY38" s="39"/>
      <c r="PZ38" s="39"/>
      <c r="QA38" s="39"/>
      <c r="QB38" s="39"/>
      <c r="QC38" s="39"/>
      <c r="QD38" s="39"/>
      <c r="QE38" s="39"/>
      <c r="QF38" s="39"/>
      <c r="QG38" s="39"/>
      <c r="QH38" s="39"/>
      <c r="QI38" s="39"/>
      <c r="QJ38" s="39"/>
      <c r="QK38" s="39"/>
      <c r="QL38" s="39"/>
      <c r="QM38" s="39"/>
      <c r="QN38" s="39"/>
      <c r="QO38" s="39"/>
      <c r="QP38" s="39"/>
      <c r="QQ38" s="39"/>
      <c r="QR38" s="39"/>
      <c r="QS38" s="39"/>
      <c r="QT38" s="39"/>
      <c r="QU38" s="39"/>
      <c r="QV38" s="39"/>
      <c r="QW38" s="39"/>
      <c r="QX38" s="39"/>
      <c r="QY38" s="39"/>
      <c r="QZ38" s="39"/>
      <c r="RA38" s="39"/>
      <c r="RB38" s="39"/>
      <c r="RC38" s="39"/>
      <c r="RD38" s="39"/>
      <c r="RE38" s="39"/>
      <c r="RF38" s="39"/>
      <c r="RG38" s="39"/>
      <c r="RH38" s="39"/>
      <c r="RI38" s="39"/>
      <c r="RJ38" s="39"/>
      <c r="RK38" s="39"/>
      <c r="RL38" s="39"/>
      <c r="RM38" s="39"/>
      <c r="RN38" s="39"/>
      <c r="RO38" s="39"/>
      <c r="RP38" s="39"/>
      <c r="RQ38" s="39"/>
      <c r="RR38" s="39"/>
      <c r="RS38" s="39"/>
      <c r="RT38" s="39"/>
      <c r="RU38" s="39"/>
      <c r="RV38" s="39"/>
      <c r="RW38" s="39"/>
      <c r="RX38" s="39"/>
      <c r="RY38" s="39"/>
      <c r="RZ38" s="39"/>
      <c r="SA38" s="39"/>
      <c r="SB38" s="39"/>
      <c r="SC38" s="39"/>
      <c r="SD38" s="39"/>
      <c r="SE38" s="39"/>
      <c r="SF38" s="39"/>
      <c r="SG38" s="39"/>
      <c r="SH38" s="39"/>
      <c r="SI38" s="39"/>
      <c r="SJ38" s="39"/>
      <c r="SK38" s="39"/>
      <c r="SL38" s="39"/>
      <c r="SM38" s="39"/>
      <c r="SN38" s="39"/>
      <c r="SO38" s="39"/>
      <c r="SP38" s="39"/>
      <c r="SQ38" s="39"/>
      <c r="SR38" s="39"/>
      <c r="SS38" s="39"/>
      <c r="ST38" s="39"/>
      <c r="SU38" s="39"/>
      <c r="SV38" s="39"/>
      <c r="SW38" s="39"/>
      <c r="SX38" s="39"/>
      <c r="SY38" s="39"/>
      <c r="SZ38" s="39"/>
      <c r="TA38" s="39"/>
      <c r="TB38" s="39"/>
      <c r="TC38" s="39"/>
      <c r="TD38" s="39"/>
      <c r="TE38" s="39"/>
      <c r="TF38" s="39"/>
      <c r="TG38" s="39"/>
      <c r="TH38" s="39"/>
      <c r="TI38" s="39"/>
      <c r="TJ38" s="39"/>
      <c r="TK38" s="39"/>
      <c r="TL38" s="39"/>
      <c r="TM38" s="39"/>
      <c r="TN38" s="39"/>
      <c r="TO38" s="39"/>
      <c r="TP38" s="39"/>
      <c r="TQ38" s="39"/>
      <c r="TR38" s="39"/>
      <c r="TS38" s="39"/>
      <c r="TT38" s="39"/>
      <c r="TU38" s="39"/>
      <c r="TV38" s="39"/>
      <c r="TW38" s="39"/>
      <c r="TX38" s="39"/>
      <c r="TY38" s="39"/>
      <c r="TZ38" s="39"/>
      <c r="UA38" s="39"/>
      <c r="UB38" s="39"/>
      <c r="UC38" s="39"/>
      <c r="UD38" s="39"/>
      <c r="UE38" s="39"/>
      <c r="UF38" s="39"/>
      <c r="UG38" s="39"/>
      <c r="UH38" s="39"/>
      <c r="UI38" s="39"/>
      <c r="UJ38" s="39"/>
      <c r="UK38" s="39"/>
      <c r="UL38" s="39"/>
      <c r="UM38" s="39"/>
      <c r="UN38" s="39"/>
      <c r="UO38" s="39"/>
      <c r="UP38" s="39"/>
      <c r="UQ38" s="39"/>
      <c r="UR38" s="39"/>
      <c r="US38" s="39"/>
      <c r="UT38" s="39"/>
      <c r="UU38" s="39"/>
      <c r="UV38" s="39"/>
      <c r="UW38" s="39"/>
      <c r="UX38" s="39"/>
      <c r="UY38" s="39"/>
      <c r="UZ38" s="39"/>
      <c r="VA38" s="39"/>
      <c r="VB38" s="39"/>
      <c r="VC38" s="39"/>
      <c r="VD38" s="39"/>
      <c r="VE38" s="39"/>
      <c r="VF38" s="39"/>
      <c r="VG38" s="39"/>
      <c r="VH38" s="39"/>
      <c r="VI38" s="39"/>
      <c r="VJ38" s="39"/>
      <c r="VK38" s="39"/>
      <c r="VL38" s="39"/>
      <c r="VM38" s="39"/>
      <c r="VN38" s="39"/>
      <c r="VO38" s="39"/>
      <c r="VP38" s="39"/>
      <c r="VQ38" s="39"/>
      <c r="VR38" s="39"/>
      <c r="VS38" s="39"/>
      <c r="VT38" s="39"/>
      <c r="VU38" s="39"/>
      <c r="VV38" s="39"/>
      <c r="VW38" s="39"/>
      <c r="VX38" s="39"/>
      <c r="VY38" s="39"/>
      <c r="VZ38" s="39"/>
      <c r="WA38" s="39"/>
      <c r="WB38" s="39"/>
      <c r="WC38" s="39"/>
      <c r="WD38" s="39"/>
      <c r="WE38" s="39"/>
      <c r="WF38" s="39"/>
      <c r="WG38" s="39"/>
      <c r="WH38" s="39"/>
      <c r="WI38" s="39"/>
      <c r="WJ38" s="39"/>
      <c r="WK38" s="39"/>
      <c r="WL38" s="39"/>
      <c r="WM38" s="39"/>
      <c r="WN38" s="39"/>
      <c r="WO38" s="39"/>
      <c r="WP38" s="39"/>
      <c r="WQ38" s="39"/>
      <c r="WR38" s="39"/>
      <c r="WS38" s="39"/>
      <c r="WT38" s="39"/>
      <c r="WU38" s="39"/>
      <c r="WV38" s="39"/>
      <c r="WW38" s="39"/>
      <c r="WX38" s="39"/>
      <c r="WY38" s="39"/>
      <c r="WZ38" s="39"/>
      <c r="XA38" s="39"/>
      <c r="XB38" s="39"/>
      <c r="XC38" s="39"/>
      <c r="XD38" s="39"/>
      <c r="XE38" s="39"/>
      <c r="XF38" s="39"/>
      <c r="XG38" s="39"/>
      <c r="XH38" s="39"/>
      <c r="XI38" s="39"/>
      <c r="XJ38" s="39"/>
      <c r="XK38" s="39"/>
      <c r="XL38" s="39"/>
      <c r="XM38" s="39"/>
      <c r="XN38" s="39"/>
      <c r="XO38" s="39"/>
      <c r="XP38" s="39"/>
      <c r="XQ38" s="39"/>
      <c r="XR38" s="39"/>
      <c r="XS38" s="39"/>
      <c r="XT38" s="39"/>
      <c r="XU38" s="39"/>
      <c r="XV38" s="39"/>
      <c r="XW38" s="39"/>
      <c r="XX38" s="39"/>
      <c r="XY38" s="39"/>
      <c r="XZ38" s="39"/>
      <c r="YA38" s="39"/>
      <c r="YB38" s="39"/>
      <c r="YC38" s="39"/>
      <c r="YD38" s="39"/>
      <c r="YE38" s="39"/>
      <c r="YF38" s="39"/>
      <c r="YG38" s="39"/>
      <c r="YH38" s="39"/>
      <c r="YI38" s="39"/>
      <c r="YJ38" s="39"/>
      <c r="YK38" s="39"/>
      <c r="YL38" s="39"/>
      <c r="YM38" s="39"/>
      <c r="YN38" s="39"/>
      <c r="YO38" s="39"/>
      <c r="YP38" s="39"/>
      <c r="YQ38" s="39"/>
      <c r="YR38" s="39"/>
      <c r="YS38" s="39"/>
      <c r="YT38" s="39"/>
      <c r="YU38" s="39"/>
      <c r="YV38" s="39"/>
      <c r="YW38" s="39"/>
      <c r="YX38" s="39"/>
      <c r="YY38" s="39"/>
      <c r="YZ38" s="39"/>
      <c r="ZA38" s="39"/>
      <c r="ZB38" s="39"/>
      <c r="ZC38" s="39"/>
      <c r="ZD38" s="39"/>
      <c r="ZE38" s="39"/>
      <c r="ZF38" s="39"/>
      <c r="ZG38" s="39"/>
      <c r="ZH38" s="39"/>
      <c r="ZI38" s="39"/>
      <c r="ZJ38" s="39"/>
      <c r="ZK38" s="39"/>
      <c r="ZL38" s="39"/>
      <c r="ZM38" s="39"/>
      <c r="ZN38" s="39"/>
      <c r="ZO38" s="39"/>
      <c r="ZP38" s="39"/>
      <c r="ZQ38" s="39"/>
      <c r="ZR38" s="39"/>
      <c r="ZS38" s="39"/>
      <c r="ZT38" s="39"/>
      <c r="ZU38" s="39"/>
      <c r="ZV38" s="39"/>
      <c r="ZW38" s="39"/>
      <c r="ZX38" s="39"/>
      <c r="ZY38" s="39"/>
      <c r="ZZ38" s="39"/>
      <c r="AAA38" s="39"/>
      <c r="AAB38" s="39"/>
      <c r="AAC38" s="39"/>
      <c r="AAD38" s="39"/>
      <c r="AAE38" s="39"/>
      <c r="AAF38" s="39"/>
      <c r="AAG38" s="39"/>
      <c r="AAH38" s="39"/>
      <c r="AAI38" s="39"/>
      <c r="AAJ38" s="39"/>
      <c r="AAK38" s="39"/>
      <c r="AAL38" s="39"/>
      <c r="AAM38" s="39"/>
      <c r="AAN38" s="39"/>
      <c r="AAO38" s="39"/>
      <c r="AAP38" s="39"/>
      <c r="AAQ38" s="39"/>
      <c r="AAR38" s="39"/>
      <c r="AAS38" s="39"/>
      <c r="AAT38" s="39"/>
      <c r="AAU38" s="39"/>
      <c r="AAV38" s="39"/>
      <c r="AAW38" s="39"/>
      <c r="AAX38" s="39"/>
      <c r="AAY38" s="39"/>
      <c r="AAZ38" s="39"/>
      <c r="ABA38" s="39"/>
      <c r="ABB38" s="39"/>
      <c r="ABC38" s="39"/>
      <c r="ABD38" s="39"/>
      <c r="ABE38" s="39"/>
      <c r="ABF38" s="39"/>
      <c r="ABG38" s="39"/>
      <c r="ABH38" s="39"/>
      <c r="ABI38" s="39"/>
      <c r="ABJ38" s="39"/>
      <c r="ABK38" s="39"/>
      <c r="ABL38" s="39"/>
      <c r="ABM38" s="39"/>
      <c r="ABN38" s="39"/>
      <c r="ABO38" s="39"/>
      <c r="ABP38" s="39"/>
      <c r="ABQ38" s="39"/>
      <c r="ABR38" s="39"/>
      <c r="ABS38" s="39"/>
      <c r="ABT38" s="39"/>
      <c r="ABU38" s="39"/>
      <c r="ABV38" s="39"/>
      <c r="ABW38" s="39"/>
      <c r="ABX38" s="39"/>
      <c r="ABY38" s="39"/>
      <c r="ABZ38" s="39"/>
      <c r="ACA38" s="39"/>
      <c r="ACB38" s="39"/>
      <c r="ACC38" s="39"/>
      <c r="ACD38" s="39"/>
      <c r="ACE38" s="39"/>
      <c r="ACF38" s="39"/>
      <c r="ACG38" s="39"/>
      <c r="ACH38" s="39"/>
      <c r="ACI38" s="39"/>
      <c r="ACJ38" s="39"/>
      <c r="ACK38" s="39"/>
      <c r="ACL38" s="39"/>
      <c r="ACM38" s="39"/>
      <c r="ACN38" s="39"/>
      <c r="ACO38" s="39"/>
      <c r="ACP38" s="39"/>
      <c r="ACQ38" s="39"/>
      <c r="ACR38" s="39"/>
      <c r="ACS38" s="39"/>
      <c r="ACT38" s="39"/>
      <c r="ACU38" s="39"/>
      <c r="ACV38" s="39"/>
      <c r="ACW38" s="39"/>
      <c r="ACX38" s="39"/>
      <c r="ACY38" s="39"/>
      <c r="ACZ38" s="39"/>
      <c r="ADA38" s="39"/>
      <c r="ADB38" s="39"/>
      <c r="ADC38" s="39"/>
      <c r="ADD38" s="39"/>
      <c r="ADE38" s="39"/>
      <c r="ADF38" s="39"/>
      <c r="ADG38" s="39"/>
      <c r="ADH38" s="39"/>
      <c r="ADI38" s="39"/>
      <c r="ADJ38" s="39"/>
      <c r="ADK38" s="39"/>
      <c r="ADL38" s="39"/>
      <c r="ADM38" s="39"/>
      <c r="ADN38" s="39"/>
      <c r="ADO38" s="39"/>
      <c r="ADP38" s="39"/>
      <c r="ADQ38" s="39"/>
      <c r="ADR38" s="39"/>
      <c r="ADS38" s="39"/>
      <c r="ADT38" s="39"/>
      <c r="ADU38" s="39"/>
      <c r="ADV38" s="39"/>
      <c r="ADW38" s="39"/>
      <c r="ADX38" s="39"/>
      <c r="ADY38" s="39"/>
      <c r="ADZ38" s="39"/>
      <c r="AEA38" s="39"/>
      <c r="AEB38" s="39"/>
      <c r="AEC38" s="39"/>
      <c r="AED38" s="39"/>
      <c r="AEE38" s="39"/>
      <c r="AEF38" s="39"/>
      <c r="AEG38" s="39"/>
      <c r="AEH38" s="39"/>
      <c r="AEI38" s="39"/>
      <c r="AEJ38" s="39"/>
      <c r="AEK38" s="39"/>
      <c r="AEL38" s="39"/>
      <c r="AEM38" s="39"/>
      <c r="AEN38" s="39"/>
      <c r="AEO38" s="39"/>
      <c r="AEP38" s="39"/>
      <c r="AEQ38" s="39"/>
      <c r="AER38" s="39"/>
      <c r="AES38" s="39"/>
      <c r="AET38" s="39"/>
      <c r="AEU38" s="39"/>
      <c r="AEV38" s="39"/>
      <c r="AEW38" s="39"/>
      <c r="AEX38" s="39"/>
      <c r="AEY38" s="39"/>
      <c r="AEZ38" s="39"/>
      <c r="AFA38" s="39"/>
      <c r="AFB38" s="39"/>
      <c r="AFC38" s="39"/>
      <c r="AFD38" s="39"/>
      <c r="AFE38" s="39"/>
      <c r="AFF38" s="39"/>
      <c r="AFG38" s="39"/>
      <c r="AFH38" s="39"/>
      <c r="AFI38" s="39"/>
      <c r="AFJ38" s="39"/>
      <c r="AFK38" s="39"/>
      <c r="AFL38" s="39"/>
      <c r="AFM38" s="39"/>
      <c r="AFN38" s="39"/>
      <c r="AFO38" s="39"/>
      <c r="AFP38" s="39"/>
      <c r="AFQ38" s="39"/>
      <c r="AFR38" s="39"/>
      <c r="AFS38" s="39"/>
      <c r="AFT38" s="39"/>
      <c r="AFU38" s="39"/>
      <c r="AFV38" s="39"/>
      <c r="AFW38" s="39"/>
      <c r="AFX38" s="39"/>
    </row>
    <row r="39" spans="1:856" s="37" customFormat="1" ht="27" customHeight="1" x14ac:dyDescent="0.25">
      <c r="A39" s="463"/>
      <c r="B39" s="463"/>
      <c r="C39" s="463"/>
      <c r="D39" s="463"/>
      <c r="E39" s="463"/>
      <c r="F39" s="463"/>
      <c r="G39" s="463"/>
      <c r="H39" s="463"/>
      <c r="I39" s="463"/>
      <c r="J39" s="463"/>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3"/>
      <c r="AH39" s="463"/>
      <c r="AI39" s="463"/>
      <c r="AJ39" s="463"/>
      <c r="AK39" s="463"/>
      <c r="AL39" s="463"/>
      <c r="AM39" s="463"/>
      <c r="AN39" s="463"/>
      <c r="AO39" s="463"/>
      <c r="AP39" s="463"/>
      <c r="AQ39" s="463"/>
      <c r="AR39" s="463"/>
      <c r="AS39" s="463"/>
      <c r="AT39" s="463"/>
      <c r="AU39" s="463"/>
      <c r="AV39" s="463"/>
      <c r="AW39" s="463"/>
      <c r="AX39" s="463"/>
      <c r="AY39" s="463"/>
      <c r="AZ39" s="463"/>
      <c r="BA39" s="463"/>
      <c r="BB39" s="463"/>
      <c r="BC39" s="463"/>
      <c r="BD39" s="463"/>
      <c r="BE39" s="463"/>
      <c r="BF39" s="463"/>
      <c r="BG39" s="463"/>
      <c r="BH39" s="463"/>
      <c r="BI39" s="463"/>
      <c r="BJ39" s="463"/>
      <c r="BK39" s="463"/>
      <c r="BL39" s="463"/>
      <c r="BM39" s="463"/>
      <c r="BN39" s="463"/>
      <c r="BO39" s="463"/>
      <c r="BP39" s="463"/>
      <c r="BQ39" s="463"/>
      <c r="BR39" s="463"/>
      <c r="BS39" s="463"/>
      <c r="BT39" s="463"/>
      <c r="BU39" s="463"/>
      <c r="BV39" s="463"/>
      <c r="BW39" s="463"/>
      <c r="BX39" s="463"/>
      <c r="BY39" s="463"/>
      <c r="BZ39" s="463"/>
      <c r="CA39" s="463"/>
      <c r="CB39" s="463"/>
      <c r="CC39" s="463"/>
      <c r="CD39" s="463"/>
      <c r="CE39" s="463"/>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c r="GH39" s="39"/>
      <c r="GI39" s="39"/>
      <c r="GJ39" s="39"/>
      <c r="GK39" s="39"/>
      <c r="GL39" s="39"/>
      <c r="GM39" s="39"/>
      <c r="GN39" s="39"/>
      <c r="GO39" s="39"/>
      <c r="GP39" s="39"/>
      <c r="GQ39" s="39"/>
      <c r="GR39" s="39"/>
      <c r="GS39" s="39"/>
      <c r="GT39" s="39"/>
      <c r="GU39" s="39"/>
      <c r="GV39" s="39"/>
      <c r="GW39" s="39"/>
      <c r="GX39" s="39"/>
      <c r="GY39" s="39"/>
      <c r="GZ39" s="39"/>
      <c r="HA39" s="39"/>
      <c r="HB39" s="39"/>
      <c r="HC39" s="39"/>
      <c r="HD39" s="39"/>
      <c r="HE39" s="39"/>
      <c r="HF39" s="39"/>
      <c r="HG39" s="39"/>
      <c r="HH39" s="39"/>
      <c r="HI39" s="39"/>
      <c r="HJ39" s="39"/>
      <c r="HK39" s="39"/>
      <c r="HL39" s="39"/>
      <c r="HM39" s="39"/>
      <c r="HN39" s="39"/>
      <c r="HO39" s="39"/>
      <c r="HP39" s="39"/>
      <c r="HQ39" s="39"/>
      <c r="HR39" s="39"/>
      <c r="HS39" s="39"/>
      <c r="HT39" s="39"/>
      <c r="HU39" s="39"/>
      <c r="HV39" s="39"/>
      <c r="HW39" s="39"/>
      <c r="HX39" s="39"/>
      <c r="HY39" s="39"/>
      <c r="HZ39" s="39"/>
      <c r="IA39" s="39"/>
      <c r="IB39" s="39"/>
      <c r="IC39" s="39"/>
      <c r="ID39" s="39"/>
      <c r="IE39" s="39"/>
      <c r="IF39" s="39"/>
      <c r="IG39" s="39"/>
      <c r="IH39" s="39"/>
      <c r="II39" s="39"/>
      <c r="IJ39" s="39"/>
      <c r="IK39" s="39"/>
      <c r="IL39" s="39"/>
      <c r="IM39" s="39"/>
      <c r="IN39" s="39"/>
      <c r="IO39" s="39"/>
      <c r="IP39" s="39"/>
      <c r="IQ39" s="39"/>
      <c r="IR39" s="39"/>
      <c r="IS39" s="39"/>
      <c r="IT39" s="39"/>
      <c r="IU39" s="39"/>
      <c r="IV39" s="39"/>
      <c r="IW39" s="39"/>
      <c r="IX39" s="39"/>
      <c r="IY39" s="39"/>
      <c r="IZ39" s="39"/>
      <c r="JA39" s="39"/>
      <c r="JB39" s="39"/>
      <c r="JC39" s="39"/>
      <c r="JD39" s="39"/>
      <c r="JE39" s="39"/>
      <c r="JF39" s="39"/>
      <c r="JG39" s="39"/>
      <c r="JH39" s="39"/>
      <c r="JI39" s="39"/>
      <c r="JJ39" s="39"/>
      <c r="JK39" s="39"/>
      <c r="JL39" s="39"/>
      <c r="JM39" s="39"/>
      <c r="JN39" s="39"/>
      <c r="JO39" s="39"/>
      <c r="JP39" s="39"/>
      <c r="JQ39" s="39"/>
      <c r="JR39" s="39"/>
      <c r="JS39" s="39"/>
      <c r="JT39" s="39"/>
      <c r="JU39" s="39"/>
      <c r="JV39" s="39"/>
      <c r="JW39" s="39"/>
      <c r="JX39" s="39"/>
      <c r="JY39" s="39"/>
      <c r="JZ39" s="39"/>
      <c r="KA39" s="39"/>
      <c r="KB39" s="39"/>
      <c r="KC39" s="39"/>
      <c r="KD39" s="39"/>
      <c r="KE39" s="39"/>
      <c r="KF39" s="39"/>
      <c r="KG39" s="39"/>
      <c r="KH39" s="39"/>
      <c r="KI39" s="39"/>
      <c r="KJ39" s="39"/>
      <c r="KK39" s="39"/>
      <c r="KL39" s="39"/>
      <c r="KM39" s="39"/>
      <c r="KN39" s="39"/>
      <c r="KO39" s="39"/>
      <c r="KP39" s="39"/>
      <c r="KQ39" s="39"/>
      <c r="KR39" s="39"/>
      <c r="KS39" s="39"/>
      <c r="KT39" s="39"/>
      <c r="KU39" s="39"/>
      <c r="KV39" s="39"/>
      <c r="KW39" s="39"/>
      <c r="KX39" s="39"/>
      <c r="KY39" s="39"/>
      <c r="KZ39" s="39"/>
      <c r="LA39" s="39"/>
      <c r="LB39" s="39"/>
      <c r="LC39" s="39"/>
      <c r="LD39" s="39"/>
      <c r="LE39" s="39"/>
      <c r="LF39" s="39"/>
      <c r="LG39" s="39"/>
      <c r="LH39" s="39"/>
      <c r="LI39" s="39"/>
      <c r="LJ39" s="39"/>
      <c r="LK39" s="39"/>
      <c r="LL39" s="39"/>
      <c r="LM39" s="39"/>
      <c r="LN39" s="39"/>
      <c r="LO39" s="39"/>
      <c r="LP39" s="39"/>
      <c r="LQ39" s="39"/>
      <c r="LR39" s="39"/>
      <c r="LS39" s="39"/>
      <c r="LT39" s="39"/>
      <c r="LU39" s="39"/>
      <c r="LV39" s="39"/>
      <c r="LW39" s="39"/>
      <c r="LX39" s="39"/>
      <c r="LY39" s="39"/>
      <c r="LZ39" s="39"/>
      <c r="MA39" s="39"/>
      <c r="MB39" s="39"/>
      <c r="MC39" s="39"/>
      <c r="MD39" s="39"/>
      <c r="ME39" s="39"/>
      <c r="MF39" s="39"/>
      <c r="MG39" s="39"/>
      <c r="MH39" s="39"/>
      <c r="MI39" s="39"/>
      <c r="MJ39" s="39"/>
      <c r="MK39" s="39"/>
      <c r="ML39" s="39"/>
      <c r="MM39" s="39"/>
      <c r="MN39" s="39"/>
      <c r="MO39" s="39"/>
      <c r="MP39" s="39"/>
      <c r="MQ39" s="39"/>
      <c r="MR39" s="39"/>
      <c r="MS39" s="39"/>
      <c r="MT39" s="39"/>
      <c r="MU39" s="39"/>
      <c r="MV39" s="39"/>
      <c r="MW39" s="39"/>
      <c r="MX39" s="39"/>
      <c r="MY39" s="39"/>
      <c r="MZ39" s="39"/>
      <c r="NA39" s="39"/>
      <c r="NB39" s="39"/>
      <c r="NC39" s="39"/>
      <c r="ND39" s="39"/>
      <c r="NE39" s="39"/>
      <c r="NF39" s="39"/>
      <c r="NG39" s="39"/>
      <c r="NH39" s="39"/>
      <c r="NI39" s="39"/>
      <c r="NJ39" s="39"/>
      <c r="NK39" s="39"/>
      <c r="NL39" s="39"/>
      <c r="NM39" s="39"/>
      <c r="NN39" s="39"/>
      <c r="NO39" s="39"/>
      <c r="NP39" s="39"/>
      <c r="NQ39" s="39"/>
      <c r="NR39" s="39"/>
      <c r="NS39" s="39"/>
      <c r="NT39" s="39"/>
      <c r="NU39" s="39"/>
      <c r="NV39" s="39"/>
      <c r="NW39" s="39"/>
      <c r="NX39" s="39"/>
      <c r="NY39" s="39"/>
      <c r="NZ39" s="39"/>
      <c r="OA39" s="39"/>
      <c r="OB39" s="39"/>
      <c r="OC39" s="39"/>
      <c r="OD39" s="39"/>
      <c r="OE39" s="39"/>
      <c r="OF39" s="39"/>
      <c r="OG39" s="39"/>
      <c r="OH39" s="39"/>
      <c r="OI39" s="39"/>
      <c r="OJ39" s="39"/>
      <c r="OK39" s="39"/>
      <c r="OL39" s="39"/>
      <c r="OM39" s="39"/>
      <c r="ON39" s="39"/>
      <c r="OO39" s="39"/>
      <c r="OP39" s="39"/>
      <c r="OQ39" s="39"/>
      <c r="OR39" s="39"/>
      <c r="OS39" s="39"/>
      <c r="OT39" s="39"/>
      <c r="OU39" s="39"/>
      <c r="OV39" s="39"/>
      <c r="OW39" s="39"/>
      <c r="OX39" s="39"/>
      <c r="OY39" s="39"/>
      <c r="OZ39" s="39"/>
      <c r="PA39" s="39"/>
      <c r="PB39" s="39"/>
      <c r="PC39" s="39"/>
      <c r="PD39" s="39"/>
      <c r="PE39" s="39"/>
      <c r="PF39" s="39"/>
      <c r="PG39" s="39"/>
      <c r="PH39" s="39"/>
      <c r="PI39" s="39"/>
      <c r="PJ39" s="39"/>
      <c r="PK39" s="39"/>
      <c r="PL39" s="39"/>
      <c r="PM39" s="39"/>
      <c r="PN39" s="39"/>
      <c r="PO39" s="39"/>
      <c r="PP39" s="39"/>
      <c r="PQ39" s="39"/>
      <c r="PR39" s="39"/>
      <c r="PS39" s="39"/>
      <c r="PT39" s="39"/>
      <c r="PU39" s="39"/>
      <c r="PV39" s="39"/>
      <c r="PW39" s="39"/>
      <c r="PX39" s="39"/>
      <c r="PY39" s="39"/>
      <c r="PZ39" s="39"/>
      <c r="QA39" s="39"/>
      <c r="QB39" s="39"/>
      <c r="QC39" s="39"/>
      <c r="QD39" s="39"/>
      <c r="QE39" s="39"/>
      <c r="QF39" s="39"/>
      <c r="QG39" s="39"/>
      <c r="QH39" s="39"/>
      <c r="QI39" s="39"/>
      <c r="QJ39" s="39"/>
      <c r="QK39" s="39"/>
      <c r="QL39" s="39"/>
      <c r="QM39" s="39"/>
      <c r="QN39" s="39"/>
      <c r="QO39" s="39"/>
      <c r="QP39" s="39"/>
      <c r="QQ39" s="39"/>
      <c r="QR39" s="39"/>
      <c r="QS39" s="39"/>
      <c r="QT39" s="39"/>
      <c r="QU39" s="39"/>
      <c r="QV39" s="39"/>
      <c r="QW39" s="39"/>
      <c r="QX39" s="39"/>
      <c r="QY39" s="39"/>
      <c r="QZ39" s="39"/>
      <c r="RA39" s="39"/>
      <c r="RB39" s="39"/>
      <c r="RC39" s="39"/>
      <c r="RD39" s="39"/>
      <c r="RE39" s="39"/>
      <c r="RF39" s="39"/>
      <c r="RG39" s="39"/>
      <c r="RH39" s="39"/>
      <c r="RI39" s="39"/>
      <c r="RJ39" s="39"/>
      <c r="RK39" s="39"/>
      <c r="RL39" s="39"/>
      <c r="RM39" s="39"/>
      <c r="RN39" s="39"/>
      <c r="RO39" s="39"/>
      <c r="RP39" s="39"/>
      <c r="RQ39" s="39"/>
      <c r="RR39" s="39"/>
      <c r="RS39" s="39"/>
      <c r="RT39" s="39"/>
      <c r="RU39" s="39"/>
      <c r="RV39" s="39"/>
      <c r="RW39" s="39"/>
      <c r="RX39" s="39"/>
      <c r="RY39" s="39"/>
      <c r="RZ39" s="39"/>
      <c r="SA39" s="39"/>
      <c r="SB39" s="39"/>
      <c r="SC39" s="39"/>
      <c r="SD39" s="39"/>
      <c r="SE39" s="39"/>
      <c r="SF39" s="39"/>
      <c r="SG39" s="39"/>
      <c r="SH39" s="39"/>
      <c r="SI39" s="39"/>
      <c r="SJ39" s="39"/>
      <c r="SK39" s="39"/>
      <c r="SL39" s="39"/>
      <c r="SM39" s="39"/>
      <c r="SN39" s="39"/>
      <c r="SO39" s="39"/>
      <c r="SP39" s="39"/>
      <c r="SQ39" s="39"/>
      <c r="SR39" s="39"/>
      <c r="SS39" s="39"/>
      <c r="ST39" s="39"/>
      <c r="SU39" s="39"/>
      <c r="SV39" s="39"/>
      <c r="SW39" s="39"/>
      <c r="SX39" s="39"/>
      <c r="SY39" s="39"/>
      <c r="SZ39" s="39"/>
      <c r="TA39" s="39"/>
      <c r="TB39" s="39"/>
      <c r="TC39" s="39"/>
      <c r="TD39" s="39"/>
      <c r="TE39" s="39"/>
      <c r="TF39" s="39"/>
      <c r="TG39" s="39"/>
      <c r="TH39" s="39"/>
      <c r="TI39" s="39"/>
      <c r="TJ39" s="39"/>
      <c r="TK39" s="39"/>
      <c r="TL39" s="39"/>
      <c r="TM39" s="39"/>
      <c r="TN39" s="39"/>
      <c r="TO39" s="39"/>
      <c r="TP39" s="39"/>
      <c r="TQ39" s="39"/>
      <c r="TR39" s="39"/>
      <c r="TS39" s="39"/>
      <c r="TT39" s="39"/>
      <c r="TU39" s="39"/>
      <c r="TV39" s="39"/>
      <c r="TW39" s="39"/>
      <c r="TX39" s="39"/>
      <c r="TY39" s="39"/>
      <c r="TZ39" s="39"/>
      <c r="UA39" s="39"/>
      <c r="UB39" s="39"/>
      <c r="UC39" s="39"/>
      <c r="UD39" s="39"/>
      <c r="UE39" s="39"/>
      <c r="UF39" s="39"/>
      <c r="UG39" s="39"/>
      <c r="UH39" s="39"/>
      <c r="UI39" s="39"/>
      <c r="UJ39" s="39"/>
      <c r="UK39" s="39"/>
      <c r="UL39" s="39"/>
      <c r="UM39" s="39"/>
      <c r="UN39" s="39"/>
      <c r="UO39" s="39"/>
      <c r="UP39" s="39"/>
      <c r="UQ39" s="39"/>
      <c r="UR39" s="39"/>
      <c r="US39" s="39"/>
      <c r="UT39" s="39"/>
      <c r="UU39" s="39"/>
      <c r="UV39" s="39"/>
      <c r="UW39" s="39"/>
      <c r="UX39" s="39"/>
      <c r="UY39" s="39"/>
      <c r="UZ39" s="39"/>
      <c r="VA39" s="39"/>
      <c r="VB39" s="39"/>
      <c r="VC39" s="39"/>
      <c r="VD39" s="39"/>
      <c r="VE39" s="39"/>
      <c r="VF39" s="39"/>
      <c r="VG39" s="39"/>
      <c r="VH39" s="39"/>
      <c r="VI39" s="39"/>
      <c r="VJ39" s="39"/>
      <c r="VK39" s="39"/>
      <c r="VL39" s="39"/>
      <c r="VM39" s="39"/>
      <c r="VN39" s="39"/>
      <c r="VO39" s="39"/>
      <c r="VP39" s="39"/>
      <c r="VQ39" s="39"/>
      <c r="VR39" s="39"/>
      <c r="VS39" s="39"/>
      <c r="VT39" s="39"/>
      <c r="VU39" s="39"/>
      <c r="VV39" s="39"/>
      <c r="VW39" s="39"/>
      <c r="VX39" s="39"/>
      <c r="VY39" s="39"/>
      <c r="VZ39" s="39"/>
      <c r="WA39" s="39"/>
      <c r="WB39" s="39"/>
      <c r="WC39" s="39"/>
      <c r="WD39" s="39"/>
      <c r="WE39" s="39"/>
      <c r="WF39" s="39"/>
      <c r="WG39" s="39"/>
      <c r="WH39" s="39"/>
      <c r="WI39" s="39"/>
      <c r="WJ39" s="39"/>
      <c r="WK39" s="39"/>
      <c r="WL39" s="39"/>
      <c r="WM39" s="39"/>
      <c r="WN39" s="39"/>
      <c r="WO39" s="39"/>
      <c r="WP39" s="39"/>
      <c r="WQ39" s="39"/>
      <c r="WR39" s="39"/>
      <c r="WS39" s="39"/>
      <c r="WT39" s="39"/>
      <c r="WU39" s="39"/>
      <c r="WV39" s="39"/>
      <c r="WW39" s="39"/>
      <c r="WX39" s="39"/>
      <c r="WY39" s="39"/>
      <c r="WZ39" s="39"/>
      <c r="XA39" s="39"/>
      <c r="XB39" s="39"/>
      <c r="XC39" s="39"/>
      <c r="XD39" s="39"/>
      <c r="XE39" s="39"/>
      <c r="XF39" s="39"/>
      <c r="XG39" s="39"/>
      <c r="XH39" s="39"/>
      <c r="XI39" s="39"/>
      <c r="XJ39" s="39"/>
      <c r="XK39" s="39"/>
      <c r="XL39" s="39"/>
      <c r="XM39" s="39"/>
      <c r="XN39" s="39"/>
      <c r="XO39" s="39"/>
      <c r="XP39" s="39"/>
      <c r="XQ39" s="39"/>
      <c r="XR39" s="39"/>
      <c r="XS39" s="39"/>
      <c r="XT39" s="39"/>
      <c r="XU39" s="39"/>
      <c r="XV39" s="39"/>
      <c r="XW39" s="39"/>
      <c r="XX39" s="39"/>
      <c r="XY39" s="39"/>
      <c r="XZ39" s="39"/>
      <c r="YA39" s="39"/>
      <c r="YB39" s="39"/>
      <c r="YC39" s="39"/>
      <c r="YD39" s="39"/>
      <c r="YE39" s="39"/>
      <c r="YF39" s="39"/>
      <c r="YG39" s="39"/>
      <c r="YH39" s="39"/>
      <c r="YI39" s="39"/>
      <c r="YJ39" s="39"/>
      <c r="YK39" s="39"/>
      <c r="YL39" s="39"/>
      <c r="YM39" s="39"/>
      <c r="YN39" s="39"/>
      <c r="YO39" s="39"/>
      <c r="YP39" s="39"/>
      <c r="YQ39" s="39"/>
      <c r="YR39" s="39"/>
      <c r="YS39" s="39"/>
      <c r="YT39" s="39"/>
      <c r="YU39" s="39"/>
      <c r="YV39" s="39"/>
      <c r="YW39" s="39"/>
      <c r="YX39" s="39"/>
      <c r="YY39" s="39"/>
      <c r="YZ39" s="39"/>
      <c r="ZA39" s="39"/>
      <c r="ZB39" s="39"/>
      <c r="ZC39" s="39"/>
      <c r="ZD39" s="39"/>
      <c r="ZE39" s="39"/>
      <c r="ZF39" s="39"/>
      <c r="ZG39" s="39"/>
      <c r="ZH39" s="39"/>
      <c r="ZI39" s="39"/>
      <c r="ZJ39" s="39"/>
      <c r="ZK39" s="39"/>
      <c r="ZL39" s="39"/>
      <c r="ZM39" s="39"/>
      <c r="ZN39" s="39"/>
      <c r="ZO39" s="39"/>
      <c r="ZP39" s="39"/>
      <c r="ZQ39" s="39"/>
      <c r="ZR39" s="39"/>
      <c r="ZS39" s="39"/>
      <c r="ZT39" s="39"/>
      <c r="ZU39" s="39"/>
      <c r="ZV39" s="39"/>
      <c r="ZW39" s="39"/>
      <c r="ZX39" s="39"/>
      <c r="ZY39" s="39"/>
      <c r="ZZ39" s="39"/>
      <c r="AAA39" s="39"/>
      <c r="AAB39" s="39"/>
      <c r="AAC39" s="39"/>
      <c r="AAD39" s="39"/>
      <c r="AAE39" s="39"/>
      <c r="AAF39" s="39"/>
      <c r="AAG39" s="39"/>
      <c r="AAH39" s="39"/>
      <c r="AAI39" s="39"/>
      <c r="AAJ39" s="39"/>
      <c r="AAK39" s="39"/>
      <c r="AAL39" s="39"/>
      <c r="AAM39" s="39"/>
      <c r="AAN39" s="39"/>
      <c r="AAO39" s="39"/>
      <c r="AAP39" s="39"/>
      <c r="AAQ39" s="39"/>
      <c r="AAR39" s="39"/>
      <c r="AAS39" s="39"/>
      <c r="AAT39" s="39"/>
      <c r="AAU39" s="39"/>
      <c r="AAV39" s="39"/>
      <c r="AAW39" s="39"/>
      <c r="AAX39" s="39"/>
      <c r="AAY39" s="39"/>
      <c r="AAZ39" s="39"/>
      <c r="ABA39" s="39"/>
      <c r="ABB39" s="39"/>
      <c r="ABC39" s="39"/>
      <c r="ABD39" s="39"/>
      <c r="ABE39" s="39"/>
      <c r="ABF39" s="39"/>
      <c r="ABG39" s="39"/>
      <c r="ABH39" s="39"/>
      <c r="ABI39" s="39"/>
      <c r="ABJ39" s="39"/>
      <c r="ABK39" s="39"/>
      <c r="ABL39" s="39"/>
      <c r="ABM39" s="39"/>
      <c r="ABN39" s="39"/>
      <c r="ABO39" s="39"/>
      <c r="ABP39" s="39"/>
      <c r="ABQ39" s="39"/>
      <c r="ABR39" s="39"/>
      <c r="ABS39" s="39"/>
      <c r="ABT39" s="39"/>
      <c r="ABU39" s="39"/>
      <c r="ABV39" s="39"/>
      <c r="ABW39" s="39"/>
      <c r="ABX39" s="39"/>
      <c r="ABY39" s="39"/>
      <c r="ABZ39" s="39"/>
      <c r="ACA39" s="39"/>
      <c r="ACB39" s="39"/>
      <c r="ACC39" s="39"/>
      <c r="ACD39" s="39"/>
      <c r="ACE39" s="39"/>
      <c r="ACF39" s="39"/>
      <c r="ACG39" s="39"/>
      <c r="ACH39" s="39"/>
      <c r="ACI39" s="39"/>
      <c r="ACJ39" s="39"/>
      <c r="ACK39" s="39"/>
      <c r="ACL39" s="39"/>
      <c r="ACM39" s="39"/>
      <c r="ACN39" s="39"/>
      <c r="ACO39" s="39"/>
      <c r="ACP39" s="39"/>
      <c r="ACQ39" s="39"/>
      <c r="ACR39" s="39"/>
      <c r="ACS39" s="39"/>
      <c r="ACT39" s="39"/>
      <c r="ACU39" s="39"/>
      <c r="ACV39" s="39"/>
      <c r="ACW39" s="39"/>
      <c r="ACX39" s="39"/>
      <c r="ACY39" s="39"/>
      <c r="ACZ39" s="39"/>
      <c r="ADA39" s="39"/>
      <c r="ADB39" s="39"/>
      <c r="ADC39" s="39"/>
      <c r="ADD39" s="39"/>
      <c r="ADE39" s="39"/>
      <c r="ADF39" s="39"/>
      <c r="ADG39" s="39"/>
      <c r="ADH39" s="39"/>
      <c r="ADI39" s="39"/>
      <c r="ADJ39" s="39"/>
      <c r="ADK39" s="39"/>
      <c r="ADL39" s="39"/>
      <c r="ADM39" s="39"/>
      <c r="ADN39" s="39"/>
      <c r="ADO39" s="39"/>
      <c r="ADP39" s="39"/>
      <c r="ADQ39" s="39"/>
      <c r="ADR39" s="39"/>
      <c r="ADS39" s="39"/>
      <c r="ADT39" s="39"/>
      <c r="ADU39" s="39"/>
      <c r="ADV39" s="39"/>
      <c r="ADW39" s="39"/>
      <c r="ADX39" s="39"/>
      <c r="ADY39" s="39"/>
      <c r="ADZ39" s="39"/>
      <c r="AEA39" s="39"/>
      <c r="AEB39" s="39"/>
      <c r="AEC39" s="39"/>
      <c r="AED39" s="39"/>
      <c r="AEE39" s="39"/>
      <c r="AEF39" s="39"/>
      <c r="AEG39" s="39"/>
      <c r="AEH39" s="39"/>
      <c r="AEI39" s="39"/>
      <c r="AEJ39" s="39"/>
      <c r="AEK39" s="39"/>
      <c r="AEL39" s="39"/>
      <c r="AEM39" s="39"/>
      <c r="AEN39" s="39"/>
      <c r="AEO39" s="39"/>
      <c r="AEP39" s="39"/>
      <c r="AEQ39" s="39"/>
      <c r="AER39" s="39"/>
      <c r="AES39" s="39"/>
      <c r="AET39" s="39"/>
      <c r="AEU39" s="39"/>
      <c r="AEV39" s="39"/>
      <c r="AEW39" s="39"/>
      <c r="AEX39" s="39"/>
      <c r="AEY39" s="39"/>
      <c r="AEZ39" s="39"/>
      <c r="AFA39" s="39"/>
      <c r="AFB39" s="39"/>
      <c r="AFC39" s="39"/>
      <c r="AFD39" s="39"/>
      <c r="AFE39" s="39"/>
      <c r="AFF39" s="39"/>
      <c r="AFG39" s="39"/>
      <c r="AFH39" s="39"/>
      <c r="AFI39" s="39"/>
      <c r="AFJ39" s="39"/>
      <c r="AFK39" s="39"/>
      <c r="AFL39" s="39"/>
      <c r="AFM39" s="39"/>
      <c r="AFN39" s="39"/>
      <c r="AFO39" s="39"/>
      <c r="AFP39" s="39"/>
      <c r="AFQ39" s="39"/>
      <c r="AFR39" s="39"/>
      <c r="AFS39" s="39"/>
      <c r="AFT39" s="39"/>
      <c r="AFU39" s="39"/>
      <c r="AFV39" s="39"/>
      <c r="AFW39" s="39"/>
      <c r="AFX39" s="39"/>
    </row>
    <row r="40" spans="1:856" s="37" customFormat="1" ht="27" customHeight="1" x14ac:dyDescent="0.25">
      <c r="A40" s="463"/>
      <c r="B40" s="463"/>
      <c r="C40" s="463"/>
      <c r="D40" s="463"/>
      <c r="E40" s="463"/>
      <c r="F40" s="463"/>
      <c r="G40" s="463"/>
      <c r="H40" s="463"/>
      <c r="I40" s="463"/>
      <c r="J40" s="463"/>
      <c r="K40" s="463"/>
      <c r="L40" s="463"/>
      <c r="M40" s="463"/>
      <c r="N40" s="463"/>
      <c r="O40" s="463"/>
      <c r="P40" s="463"/>
      <c r="Q40" s="463"/>
      <c r="R40" s="463"/>
      <c r="S40" s="463"/>
      <c r="T40" s="463"/>
      <c r="U40" s="463"/>
      <c r="V40" s="463"/>
      <c r="W40" s="463"/>
      <c r="X40" s="463"/>
      <c r="Y40" s="463"/>
      <c r="Z40" s="463"/>
      <c r="AA40" s="463"/>
      <c r="AB40" s="463"/>
      <c r="AC40" s="463"/>
      <c r="AD40" s="463"/>
      <c r="AE40" s="463"/>
      <c r="AF40" s="463"/>
      <c r="AG40" s="463"/>
      <c r="AH40" s="463"/>
      <c r="AI40" s="463"/>
      <c r="AJ40" s="463"/>
      <c r="AK40" s="463"/>
      <c r="AL40" s="463"/>
      <c r="AM40" s="463"/>
      <c r="AN40" s="463"/>
      <c r="AO40" s="463"/>
      <c r="AP40" s="463"/>
      <c r="AQ40" s="463"/>
      <c r="AR40" s="463"/>
      <c r="AS40" s="463"/>
      <c r="AT40" s="463"/>
      <c r="AU40" s="463"/>
      <c r="AV40" s="463"/>
      <c r="AW40" s="463"/>
      <c r="AX40" s="463"/>
      <c r="AY40" s="463"/>
      <c r="AZ40" s="463"/>
      <c r="BA40" s="463"/>
      <c r="BB40" s="463"/>
      <c r="BC40" s="463"/>
      <c r="BD40" s="463"/>
      <c r="BE40" s="463"/>
      <c r="BF40" s="463"/>
      <c r="BG40" s="463"/>
      <c r="BH40" s="463"/>
      <c r="BI40" s="463"/>
      <c r="BJ40" s="463"/>
      <c r="BK40" s="463"/>
      <c r="BL40" s="463"/>
      <c r="BM40" s="463"/>
      <c r="BN40" s="463"/>
      <c r="BO40" s="463"/>
      <c r="BP40" s="463"/>
      <c r="BQ40" s="463"/>
      <c r="BR40" s="463"/>
      <c r="BS40" s="463"/>
      <c r="BT40" s="463"/>
      <c r="BU40" s="463"/>
      <c r="BV40" s="463"/>
      <c r="BW40" s="463"/>
      <c r="BX40" s="463"/>
      <c r="BY40" s="463"/>
      <c r="BZ40" s="463"/>
      <c r="CA40" s="463"/>
      <c r="CB40" s="463"/>
      <c r="CC40" s="463"/>
      <c r="CD40" s="463"/>
      <c r="CE40" s="463"/>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c r="FA40" s="39"/>
      <c r="FB40" s="39"/>
      <c r="FC40" s="39"/>
      <c r="FD40" s="39"/>
      <c r="FE40" s="39"/>
      <c r="FF40" s="39"/>
      <c r="FG40" s="39"/>
      <c r="FH40" s="39"/>
      <c r="FI40" s="39"/>
      <c r="FJ40" s="39"/>
      <c r="FK40" s="39"/>
      <c r="FL40" s="39"/>
      <c r="FM40" s="39"/>
      <c r="FN40" s="39"/>
      <c r="FO40" s="39"/>
      <c r="FP40" s="39"/>
      <c r="FQ40" s="39"/>
      <c r="FR40" s="39"/>
      <c r="FS40" s="39"/>
      <c r="FT40" s="39"/>
      <c r="FU40" s="39"/>
      <c r="FV40" s="39"/>
      <c r="FW40" s="39"/>
      <c r="FX40" s="39"/>
      <c r="FY40" s="39"/>
      <c r="FZ40" s="39"/>
      <c r="GA40" s="39"/>
      <c r="GB40" s="39"/>
      <c r="GC40" s="39"/>
      <c r="GD40" s="39"/>
      <c r="GE40" s="39"/>
      <c r="GF40" s="39"/>
      <c r="GG40" s="39"/>
      <c r="GH40" s="39"/>
      <c r="GI40" s="39"/>
      <c r="GJ40" s="39"/>
      <c r="GK40" s="39"/>
      <c r="GL40" s="39"/>
      <c r="GM40" s="39"/>
      <c r="GN40" s="39"/>
      <c r="GO40" s="39"/>
      <c r="GP40" s="39"/>
      <c r="GQ40" s="39"/>
      <c r="GR40" s="39"/>
      <c r="GS40" s="39"/>
      <c r="GT40" s="39"/>
      <c r="GU40" s="39"/>
      <c r="GV40" s="39"/>
      <c r="GW40" s="39"/>
      <c r="GX40" s="39"/>
      <c r="GY40" s="39"/>
      <c r="GZ40" s="39"/>
      <c r="HA40" s="39"/>
      <c r="HB40" s="39"/>
      <c r="HC40" s="39"/>
      <c r="HD40" s="39"/>
      <c r="HE40" s="39"/>
      <c r="HF40" s="39"/>
      <c r="HG40" s="39"/>
      <c r="HH40" s="39"/>
      <c r="HI40" s="39"/>
      <c r="HJ40" s="39"/>
      <c r="HK40" s="39"/>
      <c r="HL40" s="39"/>
      <c r="HM40" s="39"/>
      <c r="HN40" s="39"/>
      <c r="HO40" s="39"/>
      <c r="HP40" s="39"/>
      <c r="HQ40" s="39"/>
      <c r="HR40" s="39"/>
      <c r="HS40" s="39"/>
      <c r="HT40" s="39"/>
      <c r="HU40" s="39"/>
      <c r="HV40" s="39"/>
      <c r="HW40" s="39"/>
      <c r="HX40" s="39"/>
      <c r="HY40" s="39"/>
      <c r="HZ40" s="39"/>
      <c r="IA40" s="39"/>
      <c r="IB40" s="39"/>
      <c r="IC40" s="39"/>
      <c r="ID40" s="39"/>
      <c r="IE40" s="39"/>
      <c r="IF40" s="39"/>
      <c r="IG40" s="39"/>
      <c r="IH40" s="39"/>
      <c r="II40" s="39"/>
      <c r="IJ40" s="39"/>
      <c r="IK40" s="39"/>
      <c r="IL40" s="39"/>
      <c r="IM40" s="39"/>
      <c r="IN40" s="39"/>
      <c r="IO40" s="39"/>
      <c r="IP40" s="39"/>
      <c r="IQ40" s="39"/>
      <c r="IR40" s="39"/>
      <c r="IS40" s="39"/>
      <c r="IT40" s="39"/>
      <c r="IU40" s="39"/>
      <c r="IV40" s="39"/>
      <c r="IW40" s="39"/>
      <c r="IX40" s="39"/>
      <c r="IY40" s="39"/>
      <c r="IZ40" s="39"/>
      <c r="JA40" s="39"/>
      <c r="JB40" s="39"/>
      <c r="JC40" s="39"/>
      <c r="JD40" s="39"/>
      <c r="JE40" s="39"/>
      <c r="JF40" s="39"/>
      <c r="JG40" s="39"/>
      <c r="JH40" s="39"/>
      <c r="JI40" s="39"/>
      <c r="JJ40" s="39"/>
      <c r="JK40" s="39"/>
      <c r="JL40" s="39"/>
      <c r="JM40" s="39"/>
      <c r="JN40" s="39"/>
      <c r="JO40" s="39"/>
      <c r="JP40" s="39"/>
      <c r="JQ40" s="39"/>
      <c r="JR40" s="39"/>
      <c r="JS40" s="39"/>
      <c r="JT40" s="39"/>
      <c r="JU40" s="39"/>
      <c r="JV40" s="39"/>
      <c r="JW40" s="39"/>
      <c r="JX40" s="39"/>
      <c r="JY40" s="39"/>
      <c r="JZ40" s="39"/>
      <c r="KA40" s="39"/>
      <c r="KB40" s="39"/>
      <c r="KC40" s="39"/>
      <c r="KD40" s="39"/>
      <c r="KE40" s="39"/>
      <c r="KF40" s="39"/>
      <c r="KG40" s="39"/>
      <c r="KH40" s="39"/>
      <c r="KI40" s="39"/>
      <c r="KJ40" s="39"/>
      <c r="KK40" s="39"/>
      <c r="KL40" s="39"/>
      <c r="KM40" s="39"/>
      <c r="KN40" s="39"/>
      <c r="KO40" s="39"/>
      <c r="KP40" s="39"/>
      <c r="KQ40" s="39"/>
      <c r="KR40" s="39"/>
      <c r="KS40" s="39"/>
      <c r="KT40" s="39"/>
      <c r="KU40" s="39"/>
      <c r="KV40" s="39"/>
      <c r="KW40" s="39"/>
      <c r="KX40" s="39"/>
      <c r="KY40" s="39"/>
      <c r="KZ40" s="39"/>
      <c r="LA40" s="39"/>
      <c r="LB40" s="39"/>
      <c r="LC40" s="39"/>
      <c r="LD40" s="39"/>
      <c r="LE40" s="39"/>
      <c r="LF40" s="39"/>
      <c r="LG40" s="39"/>
      <c r="LH40" s="39"/>
      <c r="LI40" s="39"/>
      <c r="LJ40" s="39"/>
      <c r="LK40" s="39"/>
      <c r="LL40" s="39"/>
      <c r="LM40" s="39"/>
      <c r="LN40" s="39"/>
      <c r="LO40" s="39"/>
      <c r="LP40" s="39"/>
      <c r="LQ40" s="39"/>
      <c r="LR40" s="39"/>
      <c r="LS40" s="39"/>
      <c r="LT40" s="39"/>
      <c r="LU40" s="39"/>
      <c r="LV40" s="39"/>
      <c r="LW40" s="39"/>
      <c r="LX40" s="39"/>
      <c r="LY40" s="39"/>
      <c r="LZ40" s="39"/>
      <c r="MA40" s="39"/>
      <c r="MB40" s="39"/>
      <c r="MC40" s="39"/>
      <c r="MD40" s="39"/>
      <c r="ME40" s="39"/>
      <c r="MF40" s="39"/>
      <c r="MG40" s="39"/>
      <c r="MH40" s="39"/>
      <c r="MI40" s="39"/>
      <c r="MJ40" s="39"/>
      <c r="MK40" s="39"/>
      <c r="ML40" s="39"/>
      <c r="MM40" s="39"/>
      <c r="MN40" s="39"/>
      <c r="MO40" s="39"/>
      <c r="MP40" s="39"/>
      <c r="MQ40" s="39"/>
      <c r="MR40" s="39"/>
      <c r="MS40" s="39"/>
      <c r="MT40" s="39"/>
      <c r="MU40" s="39"/>
      <c r="MV40" s="39"/>
      <c r="MW40" s="39"/>
      <c r="MX40" s="39"/>
      <c r="MY40" s="39"/>
      <c r="MZ40" s="39"/>
      <c r="NA40" s="39"/>
      <c r="NB40" s="39"/>
      <c r="NC40" s="39"/>
      <c r="ND40" s="39"/>
      <c r="NE40" s="39"/>
      <c r="NF40" s="39"/>
      <c r="NG40" s="39"/>
      <c r="NH40" s="39"/>
      <c r="NI40" s="39"/>
      <c r="NJ40" s="39"/>
      <c r="NK40" s="39"/>
      <c r="NL40" s="39"/>
      <c r="NM40" s="39"/>
      <c r="NN40" s="39"/>
      <c r="NO40" s="39"/>
      <c r="NP40" s="39"/>
      <c r="NQ40" s="39"/>
      <c r="NR40" s="39"/>
      <c r="NS40" s="39"/>
      <c r="NT40" s="39"/>
      <c r="NU40" s="39"/>
      <c r="NV40" s="39"/>
      <c r="NW40" s="39"/>
      <c r="NX40" s="39"/>
      <c r="NY40" s="39"/>
      <c r="NZ40" s="39"/>
      <c r="OA40" s="39"/>
      <c r="OB40" s="39"/>
      <c r="OC40" s="39"/>
      <c r="OD40" s="39"/>
      <c r="OE40" s="39"/>
      <c r="OF40" s="39"/>
      <c r="OG40" s="39"/>
      <c r="OH40" s="39"/>
      <c r="OI40" s="39"/>
      <c r="OJ40" s="39"/>
      <c r="OK40" s="39"/>
      <c r="OL40" s="39"/>
      <c r="OM40" s="39"/>
      <c r="ON40" s="39"/>
      <c r="OO40" s="39"/>
      <c r="OP40" s="39"/>
      <c r="OQ40" s="39"/>
      <c r="OR40" s="39"/>
      <c r="OS40" s="39"/>
      <c r="OT40" s="39"/>
      <c r="OU40" s="39"/>
      <c r="OV40" s="39"/>
      <c r="OW40" s="39"/>
      <c r="OX40" s="39"/>
      <c r="OY40" s="39"/>
      <c r="OZ40" s="39"/>
      <c r="PA40" s="39"/>
      <c r="PB40" s="39"/>
      <c r="PC40" s="39"/>
      <c r="PD40" s="39"/>
      <c r="PE40" s="39"/>
      <c r="PF40" s="39"/>
      <c r="PG40" s="39"/>
      <c r="PH40" s="39"/>
      <c r="PI40" s="39"/>
      <c r="PJ40" s="39"/>
      <c r="PK40" s="39"/>
      <c r="PL40" s="39"/>
      <c r="PM40" s="39"/>
      <c r="PN40" s="39"/>
      <c r="PO40" s="39"/>
      <c r="PP40" s="39"/>
      <c r="PQ40" s="39"/>
      <c r="PR40" s="39"/>
      <c r="PS40" s="39"/>
      <c r="PT40" s="39"/>
      <c r="PU40" s="39"/>
      <c r="PV40" s="39"/>
      <c r="PW40" s="39"/>
      <c r="PX40" s="39"/>
      <c r="PY40" s="39"/>
      <c r="PZ40" s="39"/>
      <c r="QA40" s="39"/>
      <c r="QB40" s="39"/>
      <c r="QC40" s="39"/>
      <c r="QD40" s="39"/>
      <c r="QE40" s="39"/>
      <c r="QF40" s="39"/>
      <c r="QG40" s="39"/>
      <c r="QH40" s="39"/>
      <c r="QI40" s="39"/>
      <c r="QJ40" s="39"/>
      <c r="QK40" s="39"/>
      <c r="QL40" s="39"/>
      <c r="QM40" s="39"/>
      <c r="QN40" s="39"/>
      <c r="QO40" s="39"/>
      <c r="QP40" s="39"/>
      <c r="QQ40" s="39"/>
      <c r="QR40" s="39"/>
      <c r="QS40" s="39"/>
      <c r="QT40" s="39"/>
      <c r="QU40" s="39"/>
      <c r="QV40" s="39"/>
      <c r="QW40" s="39"/>
      <c r="QX40" s="39"/>
      <c r="QY40" s="39"/>
      <c r="QZ40" s="39"/>
      <c r="RA40" s="39"/>
      <c r="RB40" s="39"/>
      <c r="RC40" s="39"/>
      <c r="RD40" s="39"/>
      <c r="RE40" s="39"/>
      <c r="RF40" s="39"/>
      <c r="RG40" s="39"/>
      <c r="RH40" s="39"/>
      <c r="RI40" s="39"/>
      <c r="RJ40" s="39"/>
      <c r="RK40" s="39"/>
      <c r="RL40" s="39"/>
      <c r="RM40" s="39"/>
      <c r="RN40" s="39"/>
      <c r="RO40" s="39"/>
      <c r="RP40" s="39"/>
      <c r="RQ40" s="39"/>
      <c r="RR40" s="39"/>
      <c r="RS40" s="39"/>
      <c r="RT40" s="39"/>
      <c r="RU40" s="39"/>
      <c r="RV40" s="39"/>
      <c r="RW40" s="39"/>
      <c r="RX40" s="39"/>
      <c r="RY40" s="39"/>
      <c r="RZ40" s="39"/>
      <c r="SA40" s="39"/>
      <c r="SB40" s="39"/>
      <c r="SC40" s="39"/>
      <c r="SD40" s="39"/>
      <c r="SE40" s="39"/>
      <c r="SF40" s="39"/>
      <c r="SG40" s="39"/>
      <c r="SH40" s="39"/>
      <c r="SI40" s="39"/>
      <c r="SJ40" s="39"/>
      <c r="SK40" s="39"/>
      <c r="SL40" s="39"/>
      <c r="SM40" s="39"/>
      <c r="SN40" s="39"/>
      <c r="SO40" s="39"/>
      <c r="SP40" s="39"/>
      <c r="SQ40" s="39"/>
      <c r="SR40" s="39"/>
      <c r="SS40" s="39"/>
      <c r="ST40" s="39"/>
      <c r="SU40" s="39"/>
      <c r="SV40" s="39"/>
      <c r="SW40" s="39"/>
      <c r="SX40" s="39"/>
      <c r="SY40" s="39"/>
      <c r="SZ40" s="39"/>
      <c r="TA40" s="39"/>
      <c r="TB40" s="39"/>
      <c r="TC40" s="39"/>
      <c r="TD40" s="39"/>
      <c r="TE40" s="39"/>
      <c r="TF40" s="39"/>
      <c r="TG40" s="39"/>
      <c r="TH40" s="39"/>
      <c r="TI40" s="39"/>
      <c r="TJ40" s="39"/>
      <c r="TK40" s="39"/>
      <c r="TL40" s="39"/>
      <c r="TM40" s="39"/>
      <c r="TN40" s="39"/>
      <c r="TO40" s="39"/>
      <c r="TP40" s="39"/>
      <c r="TQ40" s="39"/>
      <c r="TR40" s="39"/>
      <c r="TS40" s="39"/>
      <c r="TT40" s="39"/>
      <c r="TU40" s="39"/>
      <c r="TV40" s="39"/>
      <c r="TW40" s="39"/>
      <c r="TX40" s="39"/>
      <c r="TY40" s="39"/>
      <c r="TZ40" s="39"/>
      <c r="UA40" s="39"/>
      <c r="UB40" s="39"/>
      <c r="UC40" s="39"/>
      <c r="UD40" s="39"/>
      <c r="UE40" s="39"/>
      <c r="UF40" s="39"/>
      <c r="UG40" s="39"/>
      <c r="UH40" s="39"/>
      <c r="UI40" s="39"/>
      <c r="UJ40" s="39"/>
      <c r="UK40" s="39"/>
      <c r="UL40" s="39"/>
      <c r="UM40" s="39"/>
      <c r="UN40" s="39"/>
      <c r="UO40" s="39"/>
      <c r="UP40" s="39"/>
      <c r="UQ40" s="39"/>
      <c r="UR40" s="39"/>
      <c r="US40" s="39"/>
      <c r="UT40" s="39"/>
      <c r="UU40" s="39"/>
      <c r="UV40" s="39"/>
      <c r="UW40" s="39"/>
      <c r="UX40" s="39"/>
      <c r="UY40" s="39"/>
      <c r="UZ40" s="39"/>
      <c r="VA40" s="39"/>
      <c r="VB40" s="39"/>
      <c r="VC40" s="39"/>
      <c r="VD40" s="39"/>
      <c r="VE40" s="39"/>
      <c r="VF40" s="39"/>
      <c r="VG40" s="39"/>
      <c r="VH40" s="39"/>
      <c r="VI40" s="39"/>
      <c r="VJ40" s="39"/>
      <c r="VK40" s="39"/>
      <c r="VL40" s="39"/>
      <c r="VM40" s="39"/>
      <c r="VN40" s="39"/>
      <c r="VO40" s="39"/>
      <c r="VP40" s="39"/>
      <c r="VQ40" s="39"/>
      <c r="VR40" s="39"/>
      <c r="VS40" s="39"/>
      <c r="VT40" s="39"/>
      <c r="VU40" s="39"/>
      <c r="VV40" s="39"/>
      <c r="VW40" s="39"/>
      <c r="VX40" s="39"/>
      <c r="VY40" s="39"/>
      <c r="VZ40" s="39"/>
      <c r="WA40" s="39"/>
      <c r="WB40" s="39"/>
      <c r="WC40" s="39"/>
      <c r="WD40" s="39"/>
      <c r="WE40" s="39"/>
      <c r="WF40" s="39"/>
      <c r="WG40" s="39"/>
      <c r="WH40" s="39"/>
      <c r="WI40" s="39"/>
      <c r="WJ40" s="39"/>
      <c r="WK40" s="39"/>
      <c r="WL40" s="39"/>
      <c r="WM40" s="39"/>
      <c r="WN40" s="39"/>
      <c r="WO40" s="39"/>
      <c r="WP40" s="39"/>
      <c r="WQ40" s="39"/>
      <c r="WR40" s="39"/>
      <c r="WS40" s="39"/>
      <c r="WT40" s="39"/>
      <c r="WU40" s="39"/>
      <c r="WV40" s="39"/>
      <c r="WW40" s="39"/>
      <c r="WX40" s="39"/>
      <c r="WY40" s="39"/>
      <c r="WZ40" s="39"/>
      <c r="XA40" s="39"/>
      <c r="XB40" s="39"/>
      <c r="XC40" s="39"/>
      <c r="XD40" s="39"/>
      <c r="XE40" s="39"/>
      <c r="XF40" s="39"/>
      <c r="XG40" s="39"/>
      <c r="XH40" s="39"/>
      <c r="XI40" s="39"/>
      <c r="XJ40" s="39"/>
      <c r="XK40" s="39"/>
      <c r="XL40" s="39"/>
      <c r="XM40" s="39"/>
      <c r="XN40" s="39"/>
      <c r="XO40" s="39"/>
      <c r="XP40" s="39"/>
      <c r="XQ40" s="39"/>
      <c r="XR40" s="39"/>
      <c r="XS40" s="39"/>
      <c r="XT40" s="39"/>
      <c r="XU40" s="39"/>
      <c r="XV40" s="39"/>
      <c r="XW40" s="39"/>
      <c r="XX40" s="39"/>
      <c r="XY40" s="39"/>
      <c r="XZ40" s="39"/>
      <c r="YA40" s="39"/>
      <c r="YB40" s="39"/>
      <c r="YC40" s="39"/>
      <c r="YD40" s="39"/>
      <c r="YE40" s="39"/>
      <c r="YF40" s="39"/>
      <c r="YG40" s="39"/>
      <c r="YH40" s="39"/>
      <c r="YI40" s="39"/>
      <c r="YJ40" s="39"/>
      <c r="YK40" s="39"/>
      <c r="YL40" s="39"/>
      <c r="YM40" s="39"/>
      <c r="YN40" s="39"/>
      <c r="YO40" s="39"/>
      <c r="YP40" s="39"/>
      <c r="YQ40" s="39"/>
      <c r="YR40" s="39"/>
      <c r="YS40" s="39"/>
      <c r="YT40" s="39"/>
      <c r="YU40" s="39"/>
      <c r="YV40" s="39"/>
      <c r="YW40" s="39"/>
      <c r="YX40" s="39"/>
      <c r="YY40" s="39"/>
      <c r="YZ40" s="39"/>
      <c r="ZA40" s="39"/>
      <c r="ZB40" s="39"/>
      <c r="ZC40" s="39"/>
      <c r="ZD40" s="39"/>
      <c r="ZE40" s="39"/>
      <c r="ZF40" s="39"/>
      <c r="ZG40" s="39"/>
      <c r="ZH40" s="39"/>
      <c r="ZI40" s="39"/>
      <c r="ZJ40" s="39"/>
      <c r="ZK40" s="39"/>
      <c r="ZL40" s="39"/>
      <c r="ZM40" s="39"/>
      <c r="ZN40" s="39"/>
      <c r="ZO40" s="39"/>
      <c r="ZP40" s="39"/>
      <c r="ZQ40" s="39"/>
      <c r="ZR40" s="39"/>
      <c r="ZS40" s="39"/>
      <c r="ZT40" s="39"/>
      <c r="ZU40" s="39"/>
      <c r="ZV40" s="39"/>
      <c r="ZW40" s="39"/>
      <c r="ZX40" s="39"/>
      <c r="ZY40" s="39"/>
      <c r="ZZ40" s="39"/>
      <c r="AAA40" s="39"/>
      <c r="AAB40" s="39"/>
      <c r="AAC40" s="39"/>
      <c r="AAD40" s="39"/>
      <c r="AAE40" s="39"/>
      <c r="AAF40" s="39"/>
      <c r="AAG40" s="39"/>
      <c r="AAH40" s="39"/>
      <c r="AAI40" s="39"/>
      <c r="AAJ40" s="39"/>
      <c r="AAK40" s="39"/>
      <c r="AAL40" s="39"/>
      <c r="AAM40" s="39"/>
      <c r="AAN40" s="39"/>
      <c r="AAO40" s="39"/>
      <c r="AAP40" s="39"/>
      <c r="AAQ40" s="39"/>
      <c r="AAR40" s="39"/>
      <c r="AAS40" s="39"/>
      <c r="AAT40" s="39"/>
      <c r="AAU40" s="39"/>
      <c r="AAV40" s="39"/>
      <c r="AAW40" s="39"/>
      <c r="AAX40" s="39"/>
      <c r="AAY40" s="39"/>
      <c r="AAZ40" s="39"/>
      <c r="ABA40" s="39"/>
      <c r="ABB40" s="39"/>
      <c r="ABC40" s="39"/>
      <c r="ABD40" s="39"/>
      <c r="ABE40" s="39"/>
      <c r="ABF40" s="39"/>
      <c r="ABG40" s="39"/>
      <c r="ABH40" s="39"/>
      <c r="ABI40" s="39"/>
      <c r="ABJ40" s="39"/>
      <c r="ABK40" s="39"/>
      <c r="ABL40" s="39"/>
      <c r="ABM40" s="39"/>
      <c r="ABN40" s="39"/>
      <c r="ABO40" s="39"/>
      <c r="ABP40" s="39"/>
      <c r="ABQ40" s="39"/>
      <c r="ABR40" s="39"/>
      <c r="ABS40" s="39"/>
      <c r="ABT40" s="39"/>
      <c r="ABU40" s="39"/>
      <c r="ABV40" s="39"/>
      <c r="ABW40" s="39"/>
      <c r="ABX40" s="39"/>
      <c r="ABY40" s="39"/>
      <c r="ABZ40" s="39"/>
      <c r="ACA40" s="39"/>
      <c r="ACB40" s="39"/>
      <c r="ACC40" s="39"/>
      <c r="ACD40" s="39"/>
      <c r="ACE40" s="39"/>
      <c r="ACF40" s="39"/>
      <c r="ACG40" s="39"/>
      <c r="ACH40" s="39"/>
      <c r="ACI40" s="39"/>
      <c r="ACJ40" s="39"/>
      <c r="ACK40" s="39"/>
      <c r="ACL40" s="39"/>
      <c r="ACM40" s="39"/>
      <c r="ACN40" s="39"/>
      <c r="ACO40" s="39"/>
      <c r="ACP40" s="39"/>
      <c r="ACQ40" s="39"/>
      <c r="ACR40" s="39"/>
      <c r="ACS40" s="39"/>
      <c r="ACT40" s="39"/>
      <c r="ACU40" s="39"/>
      <c r="ACV40" s="39"/>
      <c r="ACW40" s="39"/>
      <c r="ACX40" s="39"/>
      <c r="ACY40" s="39"/>
      <c r="ACZ40" s="39"/>
      <c r="ADA40" s="39"/>
      <c r="ADB40" s="39"/>
      <c r="ADC40" s="39"/>
      <c r="ADD40" s="39"/>
      <c r="ADE40" s="39"/>
      <c r="ADF40" s="39"/>
      <c r="ADG40" s="39"/>
      <c r="ADH40" s="39"/>
      <c r="ADI40" s="39"/>
      <c r="ADJ40" s="39"/>
      <c r="ADK40" s="39"/>
      <c r="ADL40" s="39"/>
      <c r="ADM40" s="39"/>
      <c r="ADN40" s="39"/>
      <c r="ADO40" s="39"/>
      <c r="ADP40" s="39"/>
      <c r="ADQ40" s="39"/>
      <c r="ADR40" s="39"/>
      <c r="ADS40" s="39"/>
      <c r="ADT40" s="39"/>
      <c r="ADU40" s="39"/>
      <c r="ADV40" s="39"/>
      <c r="ADW40" s="39"/>
      <c r="ADX40" s="39"/>
      <c r="ADY40" s="39"/>
      <c r="ADZ40" s="39"/>
      <c r="AEA40" s="39"/>
      <c r="AEB40" s="39"/>
      <c r="AEC40" s="39"/>
      <c r="AED40" s="39"/>
      <c r="AEE40" s="39"/>
      <c r="AEF40" s="39"/>
      <c r="AEG40" s="39"/>
      <c r="AEH40" s="39"/>
      <c r="AEI40" s="39"/>
      <c r="AEJ40" s="39"/>
      <c r="AEK40" s="39"/>
      <c r="AEL40" s="39"/>
      <c r="AEM40" s="39"/>
      <c r="AEN40" s="39"/>
      <c r="AEO40" s="39"/>
      <c r="AEP40" s="39"/>
      <c r="AEQ40" s="39"/>
      <c r="AER40" s="39"/>
      <c r="AES40" s="39"/>
      <c r="AET40" s="39"/>
      <c r="AEU40" s="39"/>
      <c r="AEV40" s="39"/>
      <c r="AEW40" s="39"/>
      <c r="AEX40" s="39"/>
      <c r="AEY40" s="39"/>
      <c r="AEZ40" s="39"/>
      <c r="AFA40" s="39"/>
      <c r="AFB40" s="39"/>
      <c r="AFC40" s="39"/>
      <c r="AFD40" s="39"/>
      <c r="AFE40" s="39"/>
      <c r="AFF40" s="39"/>
      <c r="AFG40" s="39"/>
      <c r="AFH40" s="39"/>
      <c r="AFI40" s="39"/>
      <c r="AFJ40" s="39"/>
      <c r="AFK40" s="39"/>
      <c r="AFL40" s="39"/>
      <c r="AFM40" s="39"/>
      <c r="AFN40" s="39"/>
      <c r="AFO40" s="39"/>
      <c r="AFP40" s="39"/>
      <c r="AFQ40" s="39"/>
      <c r="AFR40" s="39"/>
      <c r="AFS40" s="39"/>
      <c r="AFT40" s="39"/>
      <c r="AFU40" s="39"/>
      <c r="AFV40" s="39"/>
      <c r="AFW40" s="39"/>
      <c r="AFX40" s="39"/>
    </row>
    <row r="41" spans="1:856" s="37" customFormat="1" ht="27" customHeight="1" x14ac:dyDescent="0.25">
      <c r="A41" s="463"/>
      <c r="B41" s="463"/>
      <c r="C41" s="463"/>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3"/>
      <c r="AM41" s="463"/>
      <c r="AN41" s="463"/>
      <c r="AO41" s="463"/>
      <c r="AP41" s="463"/>
      <c r="AQ41" s="463"/>
      <c r="AR41" s="463"/>
      <c r="AS41" s="463"/>
      <c r="AT41" s="463"/>
      <c r="AU41" s="463"/>
      <c r="AV41" s="463"/>
      <c r="AW41" s="463"/>
      <c r="AX41" s="463"/>
      <c r="AY41" s="463"/>
      <c r="AZ41" s="463"/>
      <c r="BA41" s="463"/>
      <c r="BB41" s="463"/>
      <c r="BC41" s="463"/>
      <c r="BD41" s="463"/>
      <c r="BE41" s="463"/>
      <c r="BF41" s="463"/>
      <c r="BG41" s="463"/>
      <c r="BH41" s="463"/>
      <c r="BI41" s="463"/>
      <c r="BJ41" s="463"/>
      <c r="BK41" s="463"/>
      <c r="BL41" s="463"/>
      <c r="BM41" s="463"/>
      <c r="BN41" s="463"/>
      <c r="BO41" s="463"/>
      <c r="BP41" s="463"/>
      <c r="BQ41" s="463"/>
      <c r="BR41" s="463"/>
      <c r="BS41" s="463"/>
      <c r="BT41" s="463"/>
      <c r="BU41" s="463"/>
      <c r="BV41" s="463"/>
      <c r="BW41" s="463"/>
      <c r="BX41" s="463"/>
      <c r="BY41" s="463"/>
      <c r="BZ41" s="463"/>
      <c r="CA41" s="463"/>
      <c r="CB41" s="463"/>
      <c r="CC41" s="463"/>
      <c r="CD41" s="463"/>
      <c r="CE41" s="463"/>
      <c r="DW41" s="39"/>
      <c r="DX41" s="39"/>
      <c r="DY41" s="39"/>
      <c r="DZ41" s="39"/>
      <c r="EA41" s="39"/>
      <c r="EB41" s="39"/>
      <c r="EC41" s="39"/>
      <c r="ED41" s="39"/>
      <c r="EE41" s="39"/>
      <c r="EF41" s="39"/>
      <c r="EG41" s="39"/>
      <c r="EH41" s="39"/>
      <c r="EI41" s="39"/>
      <c r="EJ41" s="39"/>
      <c r="EK41" s="39"/>
      <c r="EL41" s="39"/>
      <c r="EM41" s="39"/>
      <c r="EN41" s="39"/>
      <c r="EO41" s="39"/>
      <c r="EP41" s="39"/>
      <c r="EQ41" s="39"/>
      <c r="ER41" s="39"/>
      <c r="ES41" s="39"/>
      <c r="ET41" s="39"/>
      <c r="EU41" s="39"/>
      <c r="EV41" s="39"/>
      <c r="EW41" s="39"/>
      <c r="EX41" s="39"/>
      <c r="EY41" s="39"/>
      <c r="EZ41" s="39"/>
      <c r="FA41" s="39"/>
      <c r="FB41" s="39"/>
      <c r="FC41" s="39"/>
      <c r="FD41" s="39"/>
      <c r="FE41" s="39"/>
      <c r="FF41" s="39"/>
      <c r="FG41" s="39"/>
      <c r="FH41" s="39"/>
      <c r="FI41" s="39"/>
      <c r="FJ41" s="39"/>
      <c r="FK41" s="39"/>
      <c r="FL41" s="39"/>
      <c r="FM41" s="39"/>
      <c r="FN41" s="39"/>
      <c r="FO41" s="39"/>
      <c r="FP41" s="39"/>
      <c r="FQ41" s="39"/>
      <c r="FR41" s="39"/>
      <c r="FS41" s="39"/>
      <c r="FT41" s="39"/>
      <c r="FU41" s="39"/>
      <c r="FV41" s="39"/>
      <c r="FW41" s="39"/>
      <c r="FX41" s="39"/>
      <c r="FY41" s="39"/>
      <c r="FZ41" s="39"/>
      <c r="GA41" s="39"/>
      <c r="GB41" s="39"/>
      <c r="GC41" s="39"/>
      <c r="GD41" s="39"/>
      <c r="GE41" s="39"/>
      <c r="GF41" s="39"/>
      <c r="GG41" s="39"/>
      <c r="GH41" s="39"/>
      <c r="GI41" s="39"/>
      <c r="GJ41" s="39"/>
      <c r="GK41" s="39"/>
      <c r="GL41" s="39"/>
      <c r="GM41" s="39"/>
      <c r="GN41" s="39"/>
      <c r="GO41" s="39"/>
      <c r="GP41" s="39"/>
      <c r="GQ41" s="39"/>
      <c r="GR41" s="39"/>
      <c r="GS41" s="39"/>
      <c r="GT41" s="39"/>
      <c r="GU41" s="39"/>
      <c r="GV41" s="39"/>
      <c r="GW41" s="39"/>
      <c r="GX41" s="39"/>
      <c r="GY41" s="39"/>
      <c r="GZ41" s="39"/>
      <c r="HA41" s="39"/>
      <c r="HB41" s="39"/>
      <c r="HC41" s="39"/>
      <c r="HD41" s="39"/>
      <c r="HE41" s="39"/>
      <c r="HF41" s="39"/>
      <c r="HG41" s="39"/>
      <c r="HH41" s="39"/>
      <c r="HI41" s="39"/>
      <c r="HJ41" s="39"/>
      <c r="HK41" s="39"/>
      <c r="HL41" s="39"/>
      <c r="HM41" s="39"/>
      <c r="HN41" s="39"/>
      <c r="HO41" s="39"/>
      <c r="HP41" s="39"/>
      <c r="HQ41" s="39"/>
      <c r="HR41" s="39"/>
      <c r="HS41" s="39"/>
      <c r="HT41" s="39"/>
      <c r="HU41" s="39"/>
      <c r="HV41" s="39"/>
      <c r="HW41" s="39"/>
      <c r="HX41" s="39"/>
      <c r="HY41" s="39"/>
      <c r="HZ41" s="39"/>
      <c r="IA41" s="39"/>
      <c r="IB41" s="39"/>
      <c r="IC41" s="39"/>
      <c r="ID41" s="39"/>
      <c r="IE41" s="39"/>
      <c r="IF41" s="39"/>
      <c r="IG41" s="39"/>
      <c r="IH41" s="39"/>
      <c r="II41" s="39"/>
      <c r="IJ41" s="39"/>
      <c r="IK41" s="39"/>
      <c r="IL41" s="39"/>
      <c r="IM41" s="39"/>
      <c r="IN41" s="39"/>
      <c r="IO41" s="39"/>
      <c r="IP41" s="39"/>
      <c r="IQ41" s="39"/>
      <c r="IR41" s="39"/>
      <c r="IS41" s="39"/>
      <c r="IT41" s="39"/>
      <c r="IU41" s="39"/>
      <c r="IV41" s="39"/>
      <c r="IW41" s="39"/>
      <c r="IX41" s="39"/>
      <c r="IY41" s="39"/>
      <c r="IZ41" s="39"/>
      <c r="JA41" s="39"/>
      <c r="JB41" s="39"/>
      <c r="JC41" s="39"/>
      <c r="JD41" s="39"/>
      <c r="JE41" s="39"/>
      <c r="JF41" s="39"/>
      <c r="JG41" s="39"/>
      <c r="JH41" s="39"/>
      <c r="JI41" s="39"/>
      <c r="JJ41" s="39"/>
      <c r="JK41" s="39"/>
      <c r="JL41" s="39"/>
      <c r="JM41" s="39"/>
      <c r="JN41" s="39"/>
      <c r="JO41" s="39"/>
      <c r="JP41" s="39"/>
      <c r="JQ41" s="39"/>
      <c r="JR41" s="39"/>
      <c r="JS41" s="39"/>
      <c r="JT41" s="39"/>
      <c r="JU41" s="39"/>
      <c r="JV41" s="39"/>
      <c r="JW41" s="39"/>
      <c r="JX41" s="39"/>
      <c r="JY41" s="39"/>
      <c r="JZ41" s="39"/>
      <c r="KA41" s="39"/>
      <c r="KB41" s="39"/>
      <c r="KC41" s="39"/>
      <c r="KD41" s="39"/>
      <c r="KE41" s="39"/>
      <c r="KF41" s="39"/>
      <c r="KG41" s="39"/>
      <c r="KH41" s="39"/>
      <c r="KI41" s="39"/>
      <c r="KJ41" s="39"/>
      <c r="KK41" s="39"/>
      <c r="KL41" s="39"/>
      <c r="KM41" s="39"/>
      <c r="KN41" s="39"/>
      <c r="KO41" s="39"/>
      <c r="KP41" s="39"/>
      <c r="KQ41" s="39"/>
      <c r="KR41" s="39"/>
      <c r="KS41" s="39"/>
      <c r="KT41" s="39"/>
      <c r="KU41" s="39"/>
      <c r="KV41" s="39"/>
      <c r="KW41" s="39"/>
      <c r="KX41" s="39"/>
      <c r="KY41" s="39"/>
      <c r="KZ41" s="39"/>
      <c r="LA41" s="39"/>
      <c r="LB41" s="39"/>
      <c r="LC41" s="39"/>
      <c r="LD41" s="39"/>
      <c r="LE41" s="39"/>
      <c r="LF41" s="39"/>
      <c r="LG41" s="39"/>
      <c r="LH41" s="39"/>
      <c r="LI41" s="39"/>
      <c r="LJ41" s="39"/>
      <c r="LK41" s="39"/>
      <c r="LL41" s="39"/>
      <c r="LM41" s="39"/>
      <c r="LN41" s="39"/>
      <c r="LO41" s="39"/>
      <c r="LP41" s="39"/>
      <c r="LQ41" s="39"/>
      <c r="LR41" s="39"/>
      <c r="LS41" s="39"/>
      <c r="LT41" s="39"/>
      <c r="LU41" s="39"/>
      <c r="LV41" s="39"/>
      <c r="LW41" s="39"/>
      <c r="LX41" s="39"/>
      <c r="LY41" s="39"/>
      <c r="LZ41" s="39"/>
      <c r="MA41" s="39"/>
      <c r="MB41" s="39"/>
      <c r="MC41" s="39"/>
      <c r="MD41" s="39"/>
      <c r="ME41" s="39"/>
      <c r="MF41" s="39"/>
      <c r="MG41" s="39"/>
      <c r="MH41" s="39"/>
      <c r="MI41" s="39"/>
      <c r="MJ41" s="39"/>
      <c r="MK41" s="39"/>
      <c r="ML41" s="39"/>
      <c r="MM41" s="39"/>
      <c r="MN41" s="39"/>
      <c r="MO41" s="39"/>
      <c r="MP41" s="39"/>
      <c r="MQ41" s="39"/>
      <c r="MR41" s="39"/>
      <c r="MS41" s="39"/>
      <c r="MT41" s="39"/>
      <c r="MU41" s="39"/>
      <c r="MV41" s="39"/>
      <c r="MW41" s="39"/>
      <c r="MX41" s="39"/>
      <c r="MY41" s="39"/>
      <c r="MZ41" s="39"/>
      <c r="NA41" s="39"/>
      <c r="NB41" s="39"/>
      <c r="NC41" s="39"/>
      <c r="ND41" s="39"/>
      <c r="NE41" s="39"/>
      <c r="NF41" s="39"/>
      <c r="NG41" s="39"/>
      <c r="NH41" s="39"/>
      <c r="NI41" s="39"/>
      <c r="NJ41" s="39"/>
      <c r="NK41" s="39"/>
      <c r="NL41" s="39"/>
      <c r="NM41" s="39"/>
      <c r="NN41" s="39"/>
      <c r="NO41" s="39"/>
      <c r="NP41" s="39"/>
      <c r="NQ41" s="39"/>
      <c r="NR41" s="39"/>
      <c r="NS41" s="39"/>
      <c r="NT41" s="39"/>
      <c r="NU41" s="39"/>
      <c r="NV41" s="39"/>
      <c r="NW41" s="39"/>
      <c r="NX41" s="39"/>
      <c r="NY41" s="39"/>
      <c r="NZ41" s="39"/>
      <c r="OA41" s="39"/>
      <c r="OB41" s="39"/>
      <c r="OC41" s="39"/>
      <c r="OD41" s="39"/>
      <c r="OE41" s="39"/>
      <c r="OF41" s="39"/>
      <c r="OG41" s="39"/>
      <c r="OH41" s="39"/>
      <c r="OI41" s="39"/>
      <c r="OJ41" s="39"/>
      <c r="OK41" s="39"/>
      <c r="OL41" s="39"/>
      <c r="OM41" s="39"/>
      <c r="ON41" s="39"/>
      <c r="OO41" s="39"/>
      <c r="OP41" s="39"/>
      <c r="OQ41" s="39"/>
      <c r="OR41" s="39"/>
      <c r="OS41" s="39"/>
      <c r="OT41" s="39"/>
      <c r="OU41" s="39"/>
      <c r="OV41" s="39"/>
      <c r="OW41" s="39"/>
      <c r="OX41" s="39"/>
      <c r="OY41" s="39"/>
      <c r="OZ41" s="39"/>
      <c r="PA41" s="39"/>
      <c r="PB41" s="39"/>
      <c r="PC41" s="39"/>
      <c r="PD41" s="39"/>
      <c r="PE41" s="39"/>
      <c r="PF41" s="39"/>
      <c r="PG41" s="39"/>
      <c r="PH41" s="39"/>
      <c r="PI41" s="39"/>
      <c r="PJ41" s="39"/>
      <c r="PK41" s="39"/>
      <c r="PL41" s="39"/>
      <c r="PM41" s="39"/>
      <c r="PN41" s="39"/>
      <c r="PO41" s="39"/>
      <c r="PP41" s="39"/>
      <c r="PQ41" s="39"/>
      <c r="PR41" s="39"/>
      <c r="PS41" s="39"/>
      <c r="PT41" s="39"/>
      <c r="PU41" s="39"/>
      <c r="PV41" s="39"/>
      <c r="PW41" s="39"/>
      <c r="PX41" s="39"/>
      <c r="PY41" s="39"/>
      <c r="PZ41" s="39"/>
      <c r="QA41" s="39"/>
      <c r="QB41" s="39"/>
      <c r="QC41" s="39"/>
      <c r="QD41" s="39"/>
      <c r="QE41" s="39"/>
      <c r="QF41" s="39"/>
      <c r="QG41" s="39"/>
      <c r="QH41" s="39"/>
      <c r="QI41" s="39"/>
      <c r="QJ41" s="39"/>
      <c r="QK41" s="39"/>
      <c r="QL41" s="39"/>
      <c r="QM41" s="39"/>
      <c r="QN41" s="39"/>
      <c r="QO41" s="39"/>
      <c r="QP41" s="39"/>
      <c r="QQ41" s="39"/>
      <c r="QR41" s="39"/>
      <c r="QS41" s="39"/>
      <c r="QT41" s="39"/>
      <c r="QU41" s="39"/>
      <c r="QV41" s="39"/>
      <c r="QW41" s="39"/>
      <c r="QX41" s="39"/>
      <c r="QY41" s="39"/>
      <c r="QZ41" s="39"/>
      <c r="RA41" s="39"/>
      <c r="RB41" s="39"/>
      <c r="RC41" s="39"/>
      <c r="RD41" s="39"/>
      <c r="RE41" s="39"/>
      <c r="RF41" s="39"/>
      <c r="RG41" s="39"/>
      <c r="RH41" s="39"/>
      <c r="RI41" s="39"/>
      <c r="RJ41" s="39"/>
      <c r="RK41" s="39"/>
      <c r="RL41" s="39"/>
      <c r="RM41" s="39"/>
      <c r="RN41" s="39"/>
      <c r="RO41" s="39"/>
      <c r="RP41" s="39"/>
      <c r="RQ41" s="39"/>
      <c r="RR41" s="39"/>
      <c r="RS41" s="39"/>
      <c r="RT41" s="39"/>
      <c r="RU41" s="39"/>
      <c r="RV41" s="39"/>
      <c r="RW41" s="39"/>
      <c r="RX41" s="39"/>
      <c r="RY41" s="39"/>
      <c r="RZ41" s="39"/>
      <c r="SA41" s="39"/>
      <c r="SB41" s="39"/>
      <c r="SC41" s="39"/>
      <c r="SD41" s="39"/>
      <c r="SE41" s="39"/>
      <c r="SF41" s="39"/>
      <c r="SG41" s="39"/>
      <c r="SH41" s="39"/>
      <c r="SI41" s="39"/>
      <c r="SJ41" s="39"/>
      <c r="SK41" s="39"/>
      <c r="SL41" s="39"/>
      <c r="SM41" s="39"/>
      <c r="SN41" s="39"/>
      <c r="SO41" s="39"/>
      <c r="SP41" s="39"/>
      <c r="SQ41" s="39"/>
      <c r="SR41" s="39"/>
      <c r="SS41" s="39"/>
      <c r="ST41" s="39"/>
      <c r="SU41" s="39"/>
      <c r="SV41" s="39"/>
      <c r="SW41" s="39"/>
      <c r="SX41" s="39"/>
      <c r="SY41" s="39"/>
      <c r="SZ41" s="39"/>
      <c r="TA41" s="39"/>
      <c r="TB41" s="39"/>
      <c r="TC41" s="39"/>
      <c r="TD41" s="39"/>
      <c r="TE41" s="39"/>
      <c r="TF41" s="39"/>
      <c r="TG41" s="39"/>
      <c r="TH41" s="39"/>
      <c r="TI41" s="39"/>
      <c r="TJ41" s="39"/>
      <c r="TK41" s="39"/>
      <c r="TL41" s="39"/>
      <c r="TM41" s="39"/>
      <c r="TN41" s="39"/>
      <c r="TO41" s="39"/>
      <c r="TP41" s="39"/>
      <c r="TQ41" s="39"/>
      <c r="TR41" s="39"/>
      <c r="TS41" s="39"/>
      <c r="TT41" s="39"/>
      <c r="TU41" s="39"/>
      <c r="TV41" s="39"/>
      <c r="TW41" s="39"/>
      <c r="TX41" s="39"/>
      <c r="TY41" s="39"/>
      <c r="TZ41" s="39"/>
      <c r="UA41" s="39"/>
      <c r="UB41" s="39"/>
      <c r="UC41" s="39"/>
      <c r="UD41" s="39"/>
      <c r="UE41" s="39"/>
      <c r="UF41" s="39"/>
      <c r="UG41" s="39"/>
      <c r="UH41" s="39"/>
      <c r="UI41" s="39"/>
      <c r="UJ41" s="39"/>
      <c r="UK41" s="39"/>
      <c r="UL41" s="39"/>
      <c r="UM41" s="39"/>
      <c r="UN41" s="39"/>
      <c r="UO41" s="39"/>
      <c r="UP41" s="39"/>
      <c r="UQ41" s="39"/>
      <c r="UR41" s="39"/>
      <c r="US41" s="39"/>
      <c r="UT41" s="39"/>
      <c r="UU41" s="39"/>
      <c r="UV41" s="39"/>
      <c r="UW41" s="39"/>
      <c r="UX41" s="39"/>
      <c r="UY41" s="39"/>
      <c r="UZ41" s="39"/>
      <c r="VA41" s="39"/>
      <c r="VB41" s="39"/>
      <c r="VC41" s="39"/>
      <c r="VD41" s="39"/>
      <c r="VE41" s="39"/>
      <c r="VF41" s="39"/>
      <c r="VG41" s="39"/>
      <c r="VH41" s="39"/>
      <c r="VI41" s="39"/>
      <c r="VJ41" s="39"/>
      <c r="VK41" s="39"/>
      <c r="VL41" s="39"/>
      <c r="VM41" s="39"/>
      <c r="VN41" s="39"/>
      <c r="VO41" s="39"/>
      <c r="VP41" s="39"/>
      <c r="VQ41" s="39"/>
      <c r="VR41" s="39"/>
      <c r="VS41" s="39"/>
      <c r="VT41" s="39"/>
      <c r="VU41" s="39"/>
      <c r="VV41" s="39"/>
      <c r="VW41" s="39"/>
      <c r="VX41" s="39"/>
      <c r="VY41" s="39"/>
      <c r="VZ41" s="39"/>
      <c r="WA41" s="39"/>
      <c r="WB41" s="39"/>
      <c r="WC41" s="39"/>
      <c r="WD41" s="39"/>
      <c r="WE41" s="39"/>
      <c r="WF41" s="39"/>
      <c r="WG41" s="39"/>
      <c r="WH41" s="39"/>
      <c r="WI41" s="39"/>
      <c r="WJ41" s="39"/>
      <c r="WK41" s="39"/>
      <c r="WL41" s="39"/>
      <c r="WM41" s="39"/>
      <c r="WN41" s="39"/>
      <c r="WO41" s="39"/>
      <c r="WP41" s="39"/>
      <c r="WQ41" s="39"/>
      <c r="WR41" s="39"/>
      <c r="WS41" s="39"/>
      <c r="WT41" s="39"/>
      <c r="WU41" s="39"/>
      <c r="WV41" s="39"/>
      <c r="WW41" s="39"/>
      <c r="WX41" s="39"/>
      <c r="WY41" s="39"/>
      <c r="WZ41" s="39"/>
      <c r="XA41" s="39"/>
      <c r="XB41" s="39"/>
      <c r="XC41" s="39"/>
      <c r="XD41" s="39"/>
      <c r="XE41" s="39"/>
      <c r="XF41" s="39"/>
      <c r="XG41" s="39"/>
      <c r="XH41" s="39"/>
      <c r="XI41" s="39"/>
      <c r="XJ41" s="39"/>
      <c r="XK41" s="39"/>
      <c r="XL41" s="39"/>
      <c r="XM41" s="39"/>
      <c r="XN41" s="39"/>
      <c r="XO41" s="39"/>
      <c r="XP41" s="39"/>
      <c r="XQ41" s="39"/>
      <c r="XR41" s="39"/>
      <c r="XS41" s="39"/>
      <c r="XT41" s="39"/>
      <c r="XU41" s="39"/>
      <c r="XV41" s="39"/>
      <c r="XW41" s="39"/>
      <c r="XX41" s="39"/>
      <c r="XY41" s="39"/>
      <c r="XZ41" s="39"/>
      <c r="YA41" s="39"/>
      <c r="YB41" s="39"/>
      <c r="YC41" s="39"/>
      <c r="YD41" s="39"/>
      <c r="YE41" s="39"/>
      <c r="YF41" s="39"/>
      <c r="YG41" s="39"/>
      <c r="YH41" s="39"/>
      <c r="YI41" s="39"/>
      <c r="YJ41" s="39"/>
      <c r="YK41" s="39"/>
      <c r="YL41" s="39"/>
      <c r="YM41" s="39"/>
      <c r="YN41" s="39"/>
      <c r="YO41" s="39"/>
      <c r="YP41" s="39"/>
      <c r="YQ41" s="39"/>
      <c r="YR41" s="39"/>
      <c r="YS41" s="39"/>
      <c r="YT41" s="39"/>
      <c r="YU41" s="39"/>
      <c r="YV41" s="39"/>
      <c r="YW41" s="39"/>
      <c r="YX41" s="39"/>
      <c r="YY41" s="39"/>
      <c r="YZ41" s="39"/>
      <c r="ZA41" s="39"/>
      <c r="ZB41" s="39"/>
      <c r="ZC41" s="39"/>
      <c r="ZD41" s="39"/>
      <c r="ZE41" s="39"/>
      <c r="ZF41" s="39"/>
      <c r="ZG41" s="39"/>
      <c r="ZH41" s="39"/>
      <c r="ZI41" s="39"/>
      <c r="ZJ41" s="39"/>
      <c r="ZK41" s="39"/>
      <c r="ZL41" s="39"/>
      <c r="ZM41" s="39"/>
      <c r="ZN41" s="39"/>
      <c r="ZO41" s="39"/>
      <c r="ZP41" s="39"/>
      <c r="ZQ41" s="39"/>
      <c r="ZR41" s="39"/>
      <c r="ZS41" s="39"/>
      <c r="ZT41" s="39"/>
      <c r="ZU41" s="39"/>
      <c r="ZV41" s="39"/>
      <c r="ZW41" s="39"/>
      <c r="ZX41" s="39"/>
      <c r="ZY41" s="39"/>
      <c r="ZZ41" s="39"/>
      <c r="AAA41" s="39"/>
      <c r="AAB41" s="39"/>
      <c r="AAC41" s="39"/>
      <c r="AAD41" s="39"/>
      <c r="AAE41" s="39"/>
      <c r="AAF41" s="39"/>
      <c r="AAG41" s="39"/>
      <c r="AAH41" s="39"/>
      <c r="AAI41" s="39"/>
      <c r="AAJ41" s="39"/>
      <c r="AAK41" s="39"/>
      <c r="AAL41" s="39"/>
      <c r="AAM41" s="39"/>
      <c r="AAN41" s="39"/>
      <c r="AAO41" s="39"/>
      <c r="AAP41" s="39"/>
      <c r="AAQ41" s="39"/>
      <c r="AAR41" s="39"/>
      <c r="AAS41" s="39"/>
      <c r="AAT41" s="39"/>
      <c r="AAU41" s="39"/>
      <c r="AAV41" s="39"/>
      <c r="AAW41" s="39"/>
      <c r="AAX41" s="39"/>
      <c r="AAY41" s="39"/>
      <c r="AAZ41" s="39"/>
      <c r="ABA41" s="39"/>
      <c r="ABB41" s="39"/>
      <c r="ABC41" s="39"/>
      <c r="ABD41" s="39"/>
      <c r="ABE41" s="39"/>
      <c r="ABF41" s="39"/>
      <c r="ABG41" s="39"/>
      <c r="ABH41" s="39"/>
      <c r="ABI41" s="39"/>
      <c r="ABJ41" s="39"/>
      <c r="ABK41" s="39"/>
      <c r="ABL41" s="39"/>
      <c r="ABM41" s="39"/>
      <c r="ABN41" s="39"/>
      <c r="ABO41" s="39"/>
      <c r="ABP41" s="39"/>
      <c r="ABQ41" s="39"/>
      <c r="ABR41" s="39"/>
      <c r="ABS41" s="39"/>
      <c r="ABT41" s="39"/>
      <c r="ABU41" s="39"/>
      <c r="ABV41" s="39"/>
      <c r="ABW41" s="39"/>
      <c r="ABX41" s="39"/>
      <c r="ABY41" s="39"/>
      <c r="ABZ41" s="39"/>
      <c r="ACA41" s="39"/>
      <c r="ACB41" s="39"/>
      <c r="ACC41" s="39"/>
      <c r="ACD41" s="39"/>
      <c r="ACE41" s="39"/>
      <c r="ACF41" s="39"/>
      <c r="ACG41" s="39"/>
      <c r="ACH41" s="39"/>
      <c r="ACI41" s="39"/>
      <c r="ACJ41" s="39"/>
      <c r="ACK41" s="39"/>
      <c r="ACL41" s="39"/>
      <c r="ACM41" s="39"/>
      <c r="ACN41" s="39"/>
      <c r="ACO41" s="39"/>
      <c r="ACP41" s="39"/>
      <c r="ACQ41" s="39"/>
      <c r="ACR41" s="39"/>
      <c r="ACS41" s="39"/>
      <c r="ACT41" s="39"/>
      <c r="ACU41" s="39"/>
      <c r="ACV41" s="39"/>
      <c r="ACW41" s="39"/>
      <c r="ACX41" s="39"/>
      <c r="ACY41" s="39"/>
      <c r="ACZ41" s="39"/>
      <c r="ADA41" s="39"/>
      <c r="ADB41" s="39"/>
      <c r="ADC41" s="39"/>
      <c r="ADD41" s="39"/>
      <c r="ADE41" s="39"/>
      <c r="ADF41" s="39"/>
      <c r="ADG41" s="39"/>
      <c r="ADH41" s="39"/>
      <c r="ADI41" s="39"/>
      <c r="ADJ41" s="39"/>
      <c r="ADK41" s="39"/>
      <c r="ADL41" s="39"/>
      <c r="ADM41" s="39"/>
      <c r="ADN41" s="39"/>
      <c r="ADO41" s="39"/>
      <c r="ADP41" s="39"/>
      <c r="ADQ41" s="39"/>
      <c r="ADR41" s="39"/>
      <c r="ADS41" s="39"/>
      <c r="ADT41" s="39"/>
      <c r="ADU41" s="39"/>
      <c r="ADV41" s="39"/>
      <c r="ADW41" s="39"/>
      <c r="ADX41" s="39"/>
      <c r="ADY41" s="39"/>
      <c r="ADZ41" s="39"/>
      <c r="AEA41" s="39"/>
      <c r="AEB41" s="39"/>
      <c r="AEC41" s="39"/>
      <c r="AED41" s="39"/>
      <c r="AEE41" s="39"/>
      <c r="AEF41" s="39"/>
      <c r="AEG41" s="39"/>
      <c r="AEH41" s="39"/>
      <c r="AEI41" s="39"/>
      <c r="AEJ41" s="39"/>
      <c r="AEK41" s="39"/>
      <c r="AEL41" s="39"/>
      <c r="AEM41" s="39"/>
      <c r="AEN41" s="39"/>
      <c r="AEO41" s="39"/>
      <c r="AEP41" s="39"/>
      <c r="AEQ41" s="39"/>
      <c r="AER41" s="39"/>
      <c r="AES41" s="39"/>
      <c r="AET41" s="39"/>
      <c r="AEU41" s="39"/>
      <c r="AEV41" s="39"/>
      <c r="AEW41" s="39"/>
      <c r="AEX41" s="39"/>
      <c r="AEY41" s="39"/>
      <c r="AEZ41" s="39"/>
      <c r="AFA41" s="39"/>
      <c r="AFB41" s="39"/>
      <c r="AFC41" s="39"/>
      <c r="AFD41" s="39"/>
      <c r="AFE41" s="39"/>
      <c r="AFF41" s="39"/>
      <c r="AFG41" s="39"/>
      <c r="AFH41" s="39"/>
      <c r="AFI41" s="39"/>
      <c r="AFJ41" s="39"/>
      <c r="AFK41" s="39"/>
      <c r="AFL41" s="39"/>
      <c r="AFM41" s="39"/>
      <c r="AFN41" s="39"/>
      <c r="AFO41" s="39"/>
      <c r="AFP41" s="39"/>
      <c r="AFQ41" s="39"/>
      <c r="AFR41" s="39"/>
      <c r="AFS41" s="39"/>
      <c r="AFT41" s="39"/>
      <c r="AFU41" s="39"/>
      <c r="AFV41" s="39"/>
      <c r="AFW41" s="39"/>
      <c r="AFX41" s="39"/>
    </row>
    <row r="42" spans="1:856" s="37" customFormat="1" ht="27" customHeight="1" x14ac:dyDescent="0.25">
      <c r="A42" s="463"/>
      <c r="B42" s="463"/>
      <c r="C42" s="463"/>
      <c r="D42" s="463"/>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463"/>
      <c r="AI42" s="463"/>
      <c r="AJ42" s="463"/>
      <c r="AK42" s="463"/>
      <c r="AL42" s="463"/>
      <c r="AM42" s="463"/>
      <c r="AN42" s="463"/>
      <c r="AO42" s="463"/>
      <c r="AP42" s="463"/>
      <c r="AQ42" s="463"/>
      <c r="AR42" s="463"/>
      <c r="AS42" s="463"/>
      <c r="AT42" s="463"/>
      <c r="AU42" s="463"/>
      <c r="AV42" s="463"/>
      <c r="AW42" s="463"/>
      <c r="AX42" s="463"/>
      <c r="AY42" s="463"/>
      <c r="AZ42" s="463"/>
      <c r="BA42" s="463"/>
      <c r="BB42" s="463"/>
      <c r="BC42" s="463"/>
      <c r="BD42" s="463"/>
      <c r="BE42" s="463"/>
      <c r="BF42" s="463"/>
      <c r="BG42" s="463"/>
      <c r="BH42" s="463"/>
      <c r="BI42" s="463"/>
      <c r="BJ42" s="463"/>
      <c r="BK42" s="463"/>
      <c r="BL42" s="463"/>
      <c r="BM42" s="463"/>
      <c r="BN42" s="463"/>
      <c r="BO42" s="463"/>
      <c r="BP42" s="463"/>
      <c r="BQ42" s="463"/>
      <c r="BR42" s="463"/>
      <c r="BS42" s="463"/>
      <c r="BT42" s="463"/>
      <c r="BU42" s="463"/>
      <c r="BV42" s="463"/>
      <c r="BW42" s="463"/>
      <c r="BX42" s="463"/>
      <c r="BY42" s="463"/>
      <c r="BZ42" s="463"/>
      <c r="CA42" s="463"/>
      <c r="CB42" s="463"/>
      <c r="CC42" s="463"/>
      <c r="CD42" s="463"/>
      <c r="CE42" s="463"/>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c r="FA42" s="39"/>
      <c r="FB42" s="39"/>
      <c r="FC42" s="39"/>
      <c r="FD42" s="39"/>
      <c r="FE42" s="39"/>
      <c r="FF42" s="39"/>
      <c r="FG42" s="39"/>
      <c r="FH42" s="39"/>
      <c r="FI42" s="39"/>
      <c r="FJ42" s="39"/>
      <c r="FK42" s="39"/>
      <c r="FL42" s="39"/>
      <c r="FM42" s="39"/>
      <c r="FN42" s="39"/>
      <c r="FO42" s="39"/>
      <c r="FP42" s="39"/>
      <c r="FQ42" s="39"/>
      <c r="FR42" s="39"/>
      <c r="FS42" s="39"/>
      <c r="FT42" s="39"/>
      <c r="FU42" s="39"/>
      <c r="FV42" s="39"/>
      <c r="FW42" s="39"/>
      <c r="FX42" s="39"/>
      <c r="FY42" s="39"/>
      <c r="FZ42" s="39"/>
      <c r="GA42" s="39"/>
      <c r="GB42" s="39"/>
      <c r="GC42" s="39"/>
      <c r="GD42" s="39"/>
      <c r="GE42" s="39"/>
      <c r="GF42" s="39"/>
      <c r="GG42" s="39"/>
      <c r="GH42" s="39"/>
      <c r="GI42" s="39"/>
      <c r="GJ42" s="39"/>
      <c r="GK42" s="39"/>
      <c r="GL42" s="39"/>
      <c r="GM42" s="39"/>
      <c r="GN42" s="39"/>
      <c r="GO42" s="39"/>
      <c r="GP42" s="39"/>
      <c r="GQ42" s="39"/>
      <c r="GR42" s="39"/>
      <c r="GS42" s="39"/>
      <c r="GT42" s="39"/>
      <c r="GU42" s="39"/>
      <c r="GV42" s="39"/>
      <c r="GW42" s="39"/>
      <c r="GX42" s="39"/>
      <c r="GY42" s="39"/>
      <c r="GZ42" s="39"/>
      <c r="HA42" s="39"/>
      <c r="HB42" s="39"/>
      <c r="HC42" s="39"/>
      <c r="HD42" s="39"/>
      <c r="HE42" s="39"/>
      <c r="HF42" s="39"/>
      <c r="HG42" s="39"/>
      <c r="HH42" s="39"/>
      <c r="HI42" s="39"/>
      <c r="HJ42" s="39"/>
      <c r="HK42" s="39"/>
      <c r="HL42" s="39"/>
      <c r="HM42" s="39"/>
      <c r="HN42" s="39"/>
      <c r="HO42" s="39"/>
      <c r="HP42" s="39"/>
      <c r="HQ42" s="39"/>
      <c r="HR42" s="39"/>
      <c r="HS42" s="39"/>
      <c r="HT42" s="39"/>
      <c r="HU42" s="39"/>
      <c r="HV42" s="39"/>
      <c r="HW42" s="39"/>
      <c r="HX42" s="39"/>
      <c r="HY42" s="39"/>
      <c r="HZ42" s="39"/>
      <c r="IA42" s="39"/>
      <c r="IB42" s="39"/>
      <c r="IC42" s="39"/>
      <c r="ID42" s="39"/>
      <c r="IE42" s="39"/>
      <c r="IF42" s="39"/>
      <c r="IG42" s="39"/>
      <c r="IH42" s="39"/>
      <c r="II42" s="39"/>
      <c r="IJ42" s="39"/>
      <c r="IK42" s="39"/>
      <c r="IL42" s="39"/>
      <c r="IM42" s="39"/>
      <c r="IN42" s="39"/>
      <c r="IO42" s="39"/>
      <c r="IP42" s="39"/>
      <c r="IQ42" s="39"/>
      <c r="IR42" s="39"/>
      <c r="IS42" s="39"/>
      <c r="IT42" s="39"/>
      <c r="IU42" s="39"/>
      <c r="IV42" s="39"/>
      <c r="IW42" s="39"/>
      <c r="IX42" s="39"/>
      <c r="IY42" s="39"/>
      <c r="IZ42" s="39"/>
      <c r="JA42" s="39"/>
      <c r="JB42" s="39"/>
      <c r="JC42" s="39"/>
      <c r="JD42" s="39"/>
      <c r="JE42" s="39"/>
      <c r="JF42" s="39"/>
      <c r="JG42" s="39"/>
      <c r="JH42" s="39"/>
      <c r="JI42" s="39"/>
      <c r="JJ42" s="39"/>
      <c r="JK42" s="39"/>
      <c r="JL42" s="39"/>
      <c r="JM42" s="39"/>
      <c r="JN42" s="39"/>
      <c r="JO42" s="39"/>
      <c r="JP42" s="39"/>
      <c r="JQ42" s="39"/>
      <c r="JR42" s="39"/>
      <c r="JS42" s="39"/>
      <c r="JT42" s="39"/>
      <c r="JU42" s="39"/>
      <c r="JV42" s="39"/>
      <c r="JW42" s="39"/>
      <c r="JX42" s="39"/>
      <c r="JY42" s="39"/>
      <c r="JZ42" s="39"/>
      <c r="KA42" s="39"/>
      <c r="KB42" s="39"/>
      <c r="KC42" s="39"/>
      <c r="KD42" s="39"/>
      <c r="KE42" s="39"/>
      <c r="KF42" s="39"/>
      <c r="KG42" s="39"/>
      <c r="KH42" s="39"/>
      <c r="KI42" s="39"/>
      <c r="KJ42" s="39"/>
      <c r="KK42" s="39"/>
      <c r="KL42" s="39"/>
      <c r="KM42" s="39"/>
      <c r="KN42" s="39"/>
      <c r="KO42" s="39"/>
      <c r="KP42" s="39"/>
      <c r="KQ42" s="39"/>
      <c r="KR42" s="39"/>
      <c r="KS42" s="39"/>
      <c r="KT42" s="39"/>
      <c r="KU42" s="39"/>
      <c r="KV42" s="39"/>
      <c r="KW42" s="39"/>
      <c r="KX42" s="39"/>
      <c r="KY42" s="39"/>
      <c r="KZ42" s="39"/>
      <c r="LA42" s="39"/>
      <c r="LB42" s="39"/>
      <c r="LC42" s="39"/>
      <c r="LD42" s="39"/>
      <c r="LE42" s="39"/>
      <c r="LF42" s="39"/>
      <c r="LG42" s="39"/>
      <c r="LH42" s="39"/>
      <c r="LI42" s="39"/>
      <c r="LJ42" s="39"/>
      <c r="LK42" s="39"/>
      <c r="LL42" s="39"/>
      <c r="LM42" s="39"/>
      <c r="LN42" s="39"/>
      <c r="LO42" s="39"/>
      <c r="LP42" s="39"/>
      <c r="LQ42" s="39"/>
      <c r="LR42" s="39"/>
      <c r="LS42" s="39"/>
      <c r="LT42" s="39"/>
      <c r="LU42" s="39"/>
      <c r="LV42" s="39"/>
      <c r="LW42" s="39"/>
      <c r="LX42" s="39"/>
      <c r="LY42" s="39"/>
      <c r="LZ42" s="39"/>
      <c r="MA42" s="39"/>
      <c r="MB42" s="39"/>
      <c r="MC42" s="39"/>
      <c r="MD42" s="39"/>
      <c r="ME42" s="39"/>
      <c r="MF42" s="39"/>
      <c r="MG42" s="39"/>
      <c r="MH42" s="39"/>
      <c r="MI42" s="39"/>
      <c r="MJ42" s="39"/>
      <c r="MK42" s="39"/>
      <c r="ML42" s="39"/>
      <c r="MM42" s="39"/>
      <c r="MN42" s="39"/>
      <c r="MO42" s="39"/>
      <c r="MP42" s="39"/>
      <c r="MQ42" s="39"/>
      <c r="MR42" s="39"/>
      <c r="MS42" s="39"/>
      <c r="MT42" s="39"/>
      <c r="MU42" s="39"/>
      <c r="MV42" s="39"/>
      <c r="MW42" s="39"/>
      <c r="MX42" s="39"/>
      <c r="MY42" s="39"/>
      <c r="MZ42" s="39"/>
      <c r="NA42" s="39"/>
      <c r="NB42" s="39"/>
      <c r="NC42" s="39"/>
      <c r="ND42" s="39"/>
      <c r="NE42" s="39"/>
      <c r="NF42" s="39"/>
      <c r="NG42" s="39"/>
      <c r="NH42" s="39"/>
      <c r="NI42" s="39"/>
      <c r="NJ42" s="39"/>
      <c r="NK42" s="39"/>
      <c r="NL42" s="39"/>
      <c r="NM42" s="39"/>
      <c r="NN42" s="39"/>
      <c r="NO42" s="39"/>
      <c r="NP42" s="39"/>
      <c r="NQ42" s="39"/>
      <c r="NR42" s="39"/>
      <c r="NS42" s="39"/>
      <c r="NT42" s="39"/>
      <c r="NU42" s="39"/>
      <c r="NV42" s="39"/>
      <c r="NW42" s="39"/>
      <c r="NX42" s="39"/>
      <c r="NY42" s="39"/>
      <c r="NZ42" s="39"/>
      <c r="OA42" s="39"/>
      <c r="OB42" s="39"/>
      <c r="OC42" s="39"/>
      <c r="OD42" s="39"/>
      <c r="OE42" s="39"/>
      <c r="OF42" s="39"/>
      <c r="OG42" s="39"/>
      <c r="OH42" s="39"/>
      <c r="OI42" s="39"/>
      <c r="OJ42" s="39"/>
      <c r="OK42" s="39"/>
      <c r="OL42" s="39"/>
      <c r="OM42" s="39"/>
      <c r="ON42" s="39"/>
      <c r="OO42" s="39"/>
      <c r="OP42" s="39"/>
      <c r="OQ42" s="39"/>
      <c r="OR42" s="39"/>
      <c r="OS42" s="39"/>
      <c r="OT42" s="39"/>
      <c r="OU42" s="39"/>
      <c r="OV42" s="39"/>
      <c r="OW42" s="39"/>
      <c r="OX42" s="39"/>
      <c r="OY42" s="39"/>
      <c r="OZ42" s="39"/>
      <c r="PA42" s="39"/>
      <c r="PB42" s="39"/>
      <c r="PC42" s="39"/>
      <c r="PD42" s="39"/>
      <c r="PE42" s="39"/>
      <c r="PF42" s="39"/>
      <c r="PG42" s="39"/>
      <c r="PH42" s="39"/>
      <c r="PI42" s="39"/>
      <c r="PJ42" s="39"/>
      <c r="PK42" s="39"/>
      <c r="PL42" s="39"/>
      <c r="PM42" s="39"/>
      <c r="PN42" s="39"/>
      <c r="PO42" s="39"/>
      <c r="PP42" s="39"/>
      <c r="PQ42" s="39"/>
      <c r="PR42" s="39"/>
      <c r="PS42" s="39"/>
      <c r="PT42" s="39"/>
      <c r="PU42" s="39"/>
      <c r="PV42" s="39"/>
      <c r="PW42" s="39"/>
      <c r="PX42" s="39"/>
      <c r="PY42" s="39"/>
      <c r="PZ42" s="39"/>
      <c r="QA42" s="39"/>
      <c r="QB42" s="39"/>
      <c r="QC42" s="39"/>
      <c r="QD42" s="39"/>
      <c r="QE42" s="39"/>
      <c r="QF42" s="39"/>
      <c r="QG42" s="39"/>
      <c r="QH42" s="39"/>
      <c r="QI42" s="39"/>
      <c r="QJ42" s="39"/>
      <c r="QK42" s="39"/>
      <c r="QL42" s="39"/>
      <c r="QM42" s="39"/>
      <c r="QN42" s="39"/>
      <c r="QO42" s="39"/>
      <c r="QP42" s="39"/>
      <c r="QQ42" s="39"/>
      <c r="QR42" s="39"/>
      <c r="QS42" s="39"/>
      <c r="QT42" s="39"/>
      <c r="QU42" s="39"/>
      <c r="QV42" s="39"/>
      <c r="QW42" s="39"/>
      <c r="QX42" s="39"/>
      <c r="QY42" s="39"/>
      <c r="QZ42" s="39"/>
      <c r="RA42" s="39"/>
      <c r="RB42" s="39"/>
      <c r="RC42" s="39"/>
      <c r="RD42" s="39"/>
      <c r="RE42" s="39"/>
      <c r="RF42" s="39"/>
      <c r="RG42" s="39"/>
      <c r="RH42" s="39"/>
      <c r="RI42" s="39"/>
      <c r="RJ42" s="39"/>
      <c r="RK42" s="39"/>
      <c r="RL42" s="39"/>
      <c r="RM42" s="39"/>
      <c r="RN42" s="39"/>
      <c r="RO42" s="39"/>
      <c r="RP42" s="39"/>
      <c r="RQ42" s="39"/>
      <c r="RR42" s="39"/>
      <c r="RS42" s="39"/>
      <c r="RT42" s="39"/>
      <c r="RU42" s="39"/>
      <c r="RV42" s="39"/>
      <c r="RW42" s="39"/>
      <c r="RX42" s="39"/>
      <c r="RY42" s="39"/>
      <c r="RZ42" s="39"/>
      <c r="SA42" s="39"/>
      <c r="SB42" s="39"/>
      <c r="SC42" s="39"/>
      <c r="SD42" s="39"/>
      <c r="SE42" s="39"/>
      <c r="SF42" s="39"/>
      <c r="SG42" s="39"/>
      <c r="SH42" s="39"/>
      <c r="SI42" s="39"/>
      <c r="SJ42" s="39"/>
      <c r="SK42" s="39"/>
      <c r="SL42" s="39"/>
      <c r="SM42" s="39"/>
      <c r="SN42" s="39"/>
      <c r="SO42" s="39"/>
      <c r="SP42" s="39"/>
      <c r="SQ42" s="39"/>
      <c r="SR42" s="39"/>
      <c r="SS42" s="39"/>
      <c r="ST42" s="39"/>
      <c r="SU42" s="39"/>
      <c r="SV42" s="39"/>
      <c r="SW42" s="39"/>
      <c r="SX42" s="39"/>
      <c r="SY42" s="39"/>
      <c r="SZ42" s="39"/>
      <c r="TA42" s="39"/>
      <c r="TB42" s="39"/>
      <c r="TC42" s="39"/>
      <c r="TD42" s="39"/>
      <c r="TE42" s="39"/>
      <c r="TF42" s="39"/>
      <c r="TG42" s="39"/>
      <c r="TH42" s="39"/>
      <c r="TI42" s="39"/>
      <c r="TJ42" s="39"/>
      <c r="TK42" s="39"/>
      <c r="TL42" s="39"/>
      <c r="TM42" s="39"/>
      <c r="TN42" s="39"/>
      <c r="TO42" s="39"/>
      <c r="TP42" s="39"/>
      <c r="TQ42" s="39"/>
      <c r="TR42" s="39"/>
      <c r="TS42" s="39"/>
      <c r="TT42" s="39"/>
      <c r="TU42" s="39"/>
      <c r="TV42" s="39"/>
      <c r="TW42" s="39"/>
      <c r="TX42" s="39"/>
      <c r="TY42" s="39"/>
      <c r="TZ42" s="39"/>
      <c r="UA42" s="39"/>
      <c r="UB42" s="39"/>
      <c r="UC42" s="39"/>
      <c r="UD42" s="39"/>
      <c r="UE42" s="39"/>
      <c r="UF42" s="39"/>
      <c r="UG42" s="39"/>
      <c r="UH42" s="39"/>
      <c r="UI42" s="39"/>
      <c r="UJ42" s="39"/>
      <c r="UK42" s="39"/>
      <c r="UL42" s="39"/>
      <c r="UM42" s="39"/>
      <c r="UN42" s="39"/>
      <c r="UO42" s="39"/>
      <c r="UP42" s="39"/>
      <c r="UQ42" s="39"/>
      <c r="UR42" s="39"/>
      <c r="US42" s="39"/>
      <c r="UT42" s="39"/>
      <c r="UU42" s="39"/>
      <c r="UV42" s="39"/>
      <c r="UW42" s="39"/>
      <c r="UX42" s="39"/>
      <c r="UY42" s="39"/>
      <c r="UZ42" s="39"/>
      <c r="VA42" s="39"/>
      <c r="VB42" s="39"/>
      <c r="VC42" s="39"/>
      <c r="VD42" s="39"/>
      <c r="VE42" s="39"/>
      <c r="VF42" s="39"/>
      <c r="VG42" s="39"/>
      <c r="VH42" s="39"/>
      <c r="VI42" s="39"/>
      <c r="VJ42" s="39"/>
      <c r="VK42" s="39"/>
      <c r="VL42" s="39"/>
      <c r="VM42" s="39"/>
      <c r="VN42" s="39"/>
      <c r="VO42" s="39"/>
      <c r="VP42" s="39"/>
      <c r="VQ42" s="39"/>
      <c r="VR42" s="39"/>
      <c r="VS42" s="39"/>
      <c r="VT42" s="39"/>
      <c r="VU42" s="39"/>
      <c r="VV42" s="39"/>
      <c r="VW42" s="39"/>
      <c r="VX42" s="39"/>
      <c r="VY42" s="39"/>
      <c r="VZ42" s="39"/>
      <c r="WA42" s="39"/>
      <c r="WB42" s="39"/>
      <c r="WC42" s="39"/>
      <c r="WD42" s="39"/>
      <c r="WE42" s="39"/>
      <c r="WF42" s="39"/>
      <c r="WG42" s="39"/>
      <c r="WH42" s="39"/>
      <c r="WI42" s="39"/>
      <c r="WJ42" s="39"/>
      <c r="WK42" s="39"/>
      <c r="WL42" s="39"/>
      <c r="WM42" s="39"/>
      <c r="WN42" s="39"/>
      <c r="WO42" s="39"/>
      <c r="WP42" s="39"/>
      <c r="WQ42" s="39"/>
      <c r="WR42" s="39"/>
      <c r="WS42" s="39"/>
      <c r="WT42" s="39"/>
      <c r="WU42" s="39"/>
      <c r="WV42" s="39"/>
      <c r="WW42" s="39"/>
      <c r="WX42" s="39"/>
      <c r="WY42" s="39"/>
      <c r="WZ42" s="39"/>
      <c r="XA42" s="39"/>
      <c r="XB42" s="39"/>
      <c r="XC42" s="39"/>
      <c r="XD42" s="39"/>
      <c r="XE42" s="39"/>
      <c r="XF42" s="39"/>
      <c r="XG42" s="39"/>
      <c r="XH42" s="39"/>
      <c r="XI42" s="39"/>
      <c r="XJ42" s="39"/>
      <c r="XK42" s="39"/>
      <c r="XL42" s="39"/>
      <c r="XM42" s="39"/>
      <c r="XN42" s="39"/>
      <c r="XO42" s="39"/>
      <c r="XP42" s="39"/>
      <c r="XQ42" s="39"/>
      <c r="XR42" s="39"/>
      <c r="XS42" s="39"/>
      <c r="XT42" s="39"/>
      <c r="XU42" s="39"/>
      <c r="XV42" s="39"/>
      <c r="XW42" s="39"/>
      <c r="XX42" s="39"/>
      <c r="XY42" s="39"/>
      <c r="XZ42" s="39"/>
      <c r="YA42" s="39"/>
      <c r="YB42" s="39"/>
      <c r="YC42" s="39"/>
      <c r="YD42" s="39"/>
      <c r="YE42" s="39"/>
      <c r="YF42" s="39"/>
      <c r="YG42" s="39"/>
      <c r="YH42" s="39"/>
      <c r="YI42" s="39"/>
      <c r="YJ42" s="39"/>
      <c r="YK42" s="39"/>
      <c r="YL42" s="39"/>
      <c r="YM42" s="39"/>
      <c r="YN42" s="39"/>
      <c r="YO42" s="39"/>
      <c r="YP42" s="39"/>
      <c r="YQ42" s="39"/>
      <c r="YR42" s="39"/>
      <c r="YS42" s="39"/>
      <c r="YT42" s="39"/>
      <c r="YU42" s="39"/>
      <c r="YV42" s="39"/>
      <c r="YW42" s="39"/>
      <c r="YX42" s="39"/>
      <c r="YY42" s="39"/>
      <c r="YZ42" s="39"/>
      <c r="ZA42" s="39"/>
      <c r="ZB42" s="39"/>
      <c r="ZC42" s="39"/>
      <c r="ZD42" s="39"/>
      <c r="ZE42" s="39"/>
      <c r="ZF42" s="39"/>
      <c r="ZG42" s="39"/>
      <c r="ZH42" s="39"/>
      <c r="ZI42" s="39"/>
      <c r="ZJ42" s="39"/>
      <c r="ZK42" s="39"/>
      <c r="ZL42" s="39"/>
      <c r="ZM42" s="39"/>
      <c r="ZN42" s="39"/>
      <c r="ZO42" s="39"/>
      <c r="ZP42" s="39"/>
      <c r="ZQ42" s="39"/>
      <c r="ZR42" s="39"/>
      <c r="ZS42" s="39"/>
      <c r="ZT42" s="39"/>
      <c r="ZU42" s="39"/>
      <c r="ZV42" s="39"/>
      <c r="ZW42" s="39"/>
      <c r="ZX42" s="39"/>
      <c r="ZY42" s="39"/>
      <c r="ZZ42" s="39"/>
      <c r="AAA42" s="39"/>
      <c r="AAB42" s="39"/>
      <c r="AAC42" s="39"/>
      <c r="AAD42" s="39"/>
      <c r="AAE42" s="39"/>
      <c r="AAF42" s="39"/>
      <c r="AAG42" s="39"/>
      <c r="AAH42" s="39"/>
      <c r="AAI42" s="39"/>
      <c r="AAJ42" s="39"/>
      <c r="AAK42" s="39"/>
      <c r="AAL42" s="39"/>
      <c r="AAM42" s="39"/>
      <c r="AAN42" s="39"/>
      <c r="AAO42" s="39"/>
      <c r="AAP42" s="39"/>
      <c r="AAQ42" s="39"/>
      <c r="AAR42" s="39"/>
      <c r="AAS42" s="39"/>
      <c r="AAT42" s="39"/>
      <c r="AAU42" s="39"/>
      <c r="AAV42" s="39"/>
      <c r="AAW42" s="39"/>
      <c r="AAX42" s="39"/>
      <c r="AAY42" s="39"/>
      <c r="AAZ42" s="39"/>
      <c r="ABA42" s="39"/>
      <c r="ABB42" s="39"/>
      <c r="ABC42" s="39"/>
      <c r="ABD42" s="39"/>
      <c r="ABE42" s="39"/>
      <c r="ABF42" s="39"/>
      <c r="ABG42" s="39"/>
      <c r="ABH42" s="39"/>
      <c r="ABI42" s="39"/>
      <c r="ABJ42" s="39"/>
      <c r="ABK42" s="39"/>
      <c r="ABL42" s="39"/>
      <c r="ABM42" s="39"/>
      <c r="ABN42" s="39"/>
      <c r="ABO42" s="39"/>
      <c r="ABP42" s="39"/>
      <c r="ABQ42" s="39"/>
      <c r="ABR42" s="39"/>
      <c r="ABS42" s="39"/>
      <c r="ABT42" s="39"/>
      <c r="ABU42" s="39"/>
      <c r="ABV42" s="39"/>
      <c r="ABW42" s="39"/>
      <c r="ABX42" s="39"/>
      <c r="ABY42" s="39"/>
      <c r="ABZ42" s="39"/>
      <c r="ACA42" s="39"/>
      <c r="ACB42" s="39"/>
      <c r="ACC42" s="39"/>
      <c r="ACD42" s="39"/>
      <c r="ACE42" s="39"/>
      <c r="ACF42" s="39"/>
      <c r="ACG42" s="39"/>
      <c r="ACH42" s="39"/>
      <c r="ACI42" s="39"/>
      <c r="ACJ42" s="39"/>
      <c r="ACK42" s="39"/>
      <c r="ACL42" s="39"/>
      <c r="ACM42" s="39"/>
      <c r="ACN42" s="39"/>
      <c r="ACO42" s="39"/>
      <c r="ACP42" s="39"/>
      <c r="ACQ42" s="39"/>
      <c r="ACR42" s="39"/>
      <c r="ACS42" s="39"/>
      <c r="ACT42" s="39"/>
      <c r="ACU42" s="39"/>
      <c r="ACV42" s="39"/>
      <c r="ACW42" s="39"/>
      <c r="ACX42" s="39"/>
      <c r="ACY42" s="39"/>
      <c r="ACZ42" s="39"/>
      <c r="ADA42" s="39"/>
      <c r="ADB42" s="39"/>
      <c r="ADC42" s="39"/>
      <c r="ADD42" s="39"/>
      <c r="ADE42" s="39"/>
      <c r="ADF42" s="39"/>
      <c r="ADG42" s="39"/>
      <c r="ADH42" s="39"/>
      <c r="ADI42" s="39"/>
      <c r="ADJ42" s="39"/>
      <c r="ADK42" s="39"/>
      <c r="ADL42" s="39"/>
      <c r="ADM42" s="39"/>
      <c r="ADN42" s="39"/>
      <c r="ADO42" s="39"/>
      <c r="ADP42" s="39"/>
      <c r="ADQ42" s="39"/>
      <c r="ADR42" s="39"/>
      <c r="ADS42" s="39"/>
      <c r="ADT42" s="39"/>
      <c r="ADU42" s="39"/>
      <c r="ADV42" s="39"/>
      <c r="ADW42" s="39"/>
      <c r="ADX42" s="39"/>
      <c r="ADY42" s="39"/>
      <c r="ADZ42" s="39"/>
      <c r="AEA42" s="39"/>
      <c r="AEB42" s="39"/>
      <c r="AEC42" s="39"/>
      <c r="AED42" s="39"/>
      <c r="AEE42" s="39"/>
      <c r="AEF42" s="39"/>
      <c r="AEG42" s="39"/>
      <c r="AEH42" s="39"/>
      <c r="AEI42" s="39"/>
      <c r="AEJ42" s="39"/>
      <c r="AEK42" s="39"/>
      <c r="AEL42" s="39"/>
      <c r="AEM42" s="39"/>
      <c r="AEN42" s="39"/>
      <c r="AEO42" s="39"/>
      <c r="AEP42" s="39"/>
      <c r="AEQ42" s="39"/>
      <c r="AER42" s="39"/>
      <c r="AES42" s="39"/>
      <c r="AET42" s="39"/>
      <c r="AEU42" s="39"/>
      <c r="AEV42" s="39"/>
      <c r="AEW42" s="39"/>
      <c r="AEX42" s="39"/>
      <c r="AEY42" s="39"/>
      <c r="AEZ42" s="39"/>
      <c r="AFA42" s="39"/>
      <c r="AFB42" s="39"/>
      <c r="AFC42" s="39"/>
      <c r="AFD42" s="39"/>
      <c r="AFE42" s="39"/>
      <c r="AFF42" s="39"/>
      <c r="AFG42" s="39"/>
      <c r="AFH42" s="39"/>
      <c r="AFI42" s="39"/>
      <c r="AFJ42" s="39"/>
      <c r="AFK42" s="39"/>
      <c r="AFL42" s="39"/>
      <c r="AFM42" s="39"/>
      <c r="AFN42" s="39"/>
      <c r="AFO42" s="39"/>
      <c r="AFP42" s="39"/>
      <c r="AFQ42" s="39"/>
      <c r="AFR42" s="39"/>
      <c r="AFS42" s="39"/>
      <c r="AFT42" s="39"/>
      <c r="AFU42" s="39"/>
      <c r="AFV42" s="39"/>
      <c r="AFW42" s="39"/>
      <c r="AFX42" s="39"/>
    </row>
    <row r="43" spans="1:856" s="37" customFormat="1" ht="27" customHeight="1" x14ac:dyDescent="0.25">
      <c r="A43" s="463"/>
      <c r="B43" s="463"/>
      <c r="C43" s="463"/>
      <c r="D43" s="463"/>
      <c r="E43" s="463"/>
      <c r="F43" s="463"/>
      <c r="G43" s="463"/>
      <c r="H43" s="463"/>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3"/>
      <c r="AI43" s="463"/>
      <c r="AJ43" s="463"/>
      <c r="AK43" s="463"/>
      <c r="AL43" s="463"/>
      <c r="AM43" s="463"/>
      <c r="AN43" s="463"/>
      <c r="AO43" s="463"/>
      <c r="AP43" s="463"/>
      <c r="AQ43" s="463"/>
      <c r="AR43" s="463"/>
      <c r="AS43" s="463"/>
      <c r="AT43" s="463"/>
      <c r="AU43" s="463"/>
      <c r="AV43" s="463"/>
      <c r="AW43" s="463"/>
      <c r="AX43" s="463"/>
      <c r="AY43" s="463"/>
      <c r="AZ43" s="463"/>
      <c r="BA43" s="463"/>
      <c r="BB43" s="463"/>
      <c r="BC43" s="463"/>
      <c r="BD43" s="463"/>
      <c r="BE43" s="463"/>
      <c r="BF43" s="463"/>
      <c r="BG43" s="463"/>
      <c r="BH43" s="463"/>
      <c r="BI43" s="463"/>
      <c r="BJ43" s="463"/>
      <c r="BK43" s="463"/>
      <c r="BL43" s="463"/>
      <c r="BM43" s="463"/>
      <c r="BN43" s="463"/>
      <c r="BO43" s="463"/>
      <c r="BP43" s="463"/>
      <c r="BQ43" s="463"/>
      <c r="BR43" s="463"/>
      <c r="BS43" s="463"/>
      <c r="BT43" s="463"/>
      <c r="BU43" s="463"/>
      <c r="BV43" s="463"/>
      <c r="BW43" s="463"/>
      <c r="BX43" s="463"/>
      <c r="BY43" s="463"/>
      <c r="BZ43" s="463"/>
      <c r="CA43" s="463"/>
      <c r="CB43" s="463"/>
      <c r="CC43" s="463"/>
      <c r="CD43" s="463"/>
      <c r="CE43" s="463"/>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c r="GX43" s="39"/>
      <c r="GY43" s="39"/>
      <c r="GZ43" s="39"/>
      <c r="HA43" s="39"/>
      <c r="HB43" s="39"/>
      <c r="HC43" s="39"/>
      <c r="HD43" s="39"/>
      <c r="HE43" s="39"/>
      <c r="HF43" s="39"/>
      <c r="HG43" s="39"/>
      <c r="HH43" s="39"/>
      <c r="HI43" s="39"/>
      <c r="HJ43" s="39"/>
      <c r="HK43" s="39"/>
      <c r="HL43" s="39"/>
      <c r="HM43" s="39"/>
      <c r="HN43" s="39"/>
      <c r="HO43" s="39"/>
      <c r="HP43" s="39"/>
      <c r="HQ43" s="39"/>
      <c r="HR43" s="39"/>
      <c r="HS43" s="39"/>
      <c r="HT43" s="39"/>
      <c r="HU43" s="39"/>
      <c r="HV43" s="39"/>
      <c r="HW43" s="39"/>
      <c r="HX43" s="39"/>
      <c r="HY43" s="39"/>
      <c r="HZ43" s="39"/>
      <c r="IA43" s="39"/>
      <c r="IB43" s="39"/>
      <c r="IC43" s="39"/>
      <c r="ID43" s="39"/>
      <c r="IE43" s="39"/>
      <c r="IF43" s="39"/>
      <c r="IG43" s="39"/>
      <c r="IH43" s="39"/>
      <c r="II43" s="39"/>
      <c r="IJ43" s="39"/>
      <c r="IK43" s="39"/>
      <c r="IL43" s="39"/>
      <c r="IM43" s="39"/>
      <c r="IN43" s="39"/>
      <c r="IO43" s="39"/>
      <c r="IP43" s="39"/>
      <c r="IQ43" s="39"/>
      <c r="IR43" s="39"/>
      <c r="IS43" s="39"/>
      <c r="IT43" s="39"/>
      <c r="IU43" s="39"/>
      <c r="IV43" s="39"/>
      <c r="IW43" s="39"/>
      <c r="IX43" s="39"/>
      <c r="IY43" s="39"/>
      <c r="IZ43" s="39"/>
      <c r="JA43" s="39"/>
      <c r="JB43" s="39"/>
      <c r="JC43" s="39"/>
      <c r="JD43" s="39"/>
      <c r="JE43" s="39"/>
      <c r="JF43" s="39"/>
      <c r="JG43" s="39"/>
      <c r="JH43" s="39"/>
      <c r="JI43" s="39"/>
      <c r="JJ43" s="39"/>
      <c r="JK43" s="39"/>
      <c r="JL43" s="39"/>
      <c r="JM43" s="39"/>
      <c r="JN43" s="39"/>
      <c r="JO43" s="39"/>
      <c r="JP43" s="39"/>
      <c r="JQ43" s="39"/>
      <c r="JR43" s="39"/>
      <c r="JS43" s="39"/>
      <c r="JT43" s="39"/>
      <c r="JU43" s="39"/>
      <c r="JV43" s="39"/>
      <c r="JW43" s="39"/>
      <c r="JX43" s="39"/>
      <c r="JY43" s="39"/>
      <c r="JZ43" s="39"/>
      <c r="KA43" s="39"/>
      <c r="KB43" s="39"/>
      <c r="KC43" s="39"/>
      <c r="KD43" s="39"/>
      <c r="KE43" s="39"/>
      <c r="KF43" s="39"/>
      <c r="KG43" s="39"/>
      <c r="KH43" s="39"/>
      <c r="KI43" s="39"/>
      <c r="KJ43" s="39"/>
      <c r="KK43" s="39"/>
      <c r="KL43" s="39"/>
      <c r="KM43" s="39"/>
      <c r="KN43" s="39"/>
      <c r="KO43" s="39"/>
      <c r="KP43" s="39"/>
      <c r="KQ43" s="39"/>
      <c r="KR43" s="39"/>
      <c r="KS43" s="39"/>
      <c r="KT43" s="39"/>
      <c r="KU43" s="39"/>
      <c r="KV43" s="39"/>
      <c r="KW43" s="39"/>
      <c r="KX43" s="39"/>
      <c r="KY43" s="39"/>
      <c r="KZ43" s="39"/>
      <c r="LA43" s="39"/>
      <c r="LB43" s="39"/>
      <c r="LC43" s="39"/>
      <c r="LD43" s="39"/>
      <c r="LE43" s="39"/>
      <c r="LF43" s="39"/>
      <c r="LG43" s="39"/>
      <c r="LH43" s="39"/>
      <c r="LI43" s="39"/>
      <c r="LJ43" s="39"/>
      <c r="LK43" s="39"/>
      <c r="LL43" s="39"/>
      <c r="LM43" s="39"/>
      <c r="LN43" s="39"/>
      <c r="LO43" s="39"/>
      <c r="LP43" s="39"/>
      <c r="LQ43" s="39"/>
      <c r="LR43" s="39"/>
      <c r="LS43" s="39"/>
      <c r="LT43" s="39"/>
      <c r="LU43" s="39"/>
      <c r="LV43" s="39"/>
      <c r="LW43" s="39"/>
      <c r="LX43" s="39"/>
      <c r="LY43" s="39"/>
      <c r="LZ43" s="39"/>
      <c r="MA43" s="39"/>
      <c r="MB43" s="39"/>
      <c r="MC43" s="39"/>
      <c r="MD43" s="39"/>
      <c r="ME43" s="39"/>
      <c r="MF43" s="39"/>
      <c r="MG43" s="39"/>
      <c r="MH43" s="39"/>
      <c r="MI43" s="39"/>
      <c r="MJ43" s="39"/>
      <c r="MK43" s="39"/>
      <c r="ML43" s="39"/>
      <c r="MM43" s="39"/>
      <c r="MN43" s="39"/>
      <c r="MO43" s="39"/>
      <c r="MP43" s="39"/>
      <c r="MQ43" s="39"/>
      <c r="MR43" s="39"/>
      <c r="MS43" s="39"/>
      <c r="MT43" s="39"/>
      <c r="MU43" s="39"/>
      <c r="MV43" s="39"/>
      <c r="MW43" s="39"/>
      <c r="MX43" s="39"/>
      <c r="MY43" s="39"/>
      <c r="MZ43" s="39"/>
      <c r="NA43" s="39"/>
      <c r="NB43" s="39"/>
      <c r="NC43" s="39"/>
      <c r="ND43" s="39"/>
      <c r="NE43" s="39"/>
      <c r="NF43" s="39"/>
      <c r="NG43" s="39"/>
      <c r="NH43" s="39"/>
      <c r="NI43" s="39"/>
      <c r="NJ43" s="39"/>
      <c r="NK43" s="39"/>
      <c r="NL43" s="39"/>
      <c r="NM43" s="39"/>
      <c r="NN43" s="39"/>
      <c r="NO43" s="39"/>
      <c r="NP43" s="39"/>
      <c r="NQ43" s="39"/>
      <c r="NR43" s="39"/>
      <c r="NS43" s="39"/>
      <c r="NT43" s="39"/>
      <c r="NU43" s="39"/>
      <c r="NV43" s="39"/>
      <c r="NW43" s="39"/>
      <c r="NX43" s="39"/>
      <c r="NY43" s="39"/>
      <c r="NZ43" s="39"/>
      <c r="OA43" s="39"/>
      <c r="OB43" s="39"/>
      <c r="OC43" s="39"/>
      <c r="OD43" s="39"/>
      <c r="OE43" s="39"/>
      <c r="OF43" s="39"/>
      <c r="OG43" s="39"/>
      <c r="OH43" s="39"/>
      <c r="OI43" s="39"/>
      <c r="OJ43" s="39"/>
      <c r="OK43" s="39"/>
      <c r="OL43" s="39"/>
      <c r="OM43" s="39"/>
      <c r="ON43" s="39"/>
      <c r="OO43" s="39"/>
      <c r="OP43" s="39"/>
      <c r="OQ43" s="39"/>
      <c r="OR43" s="39"/>
      <c r="OS43" s="39"/>
      <c r="OT43" s="39"/>
      <c r="OU43" s="39"/>
      <c r="OV43" s="39"/>
      <c r="OW43" s="39"/>
      <c r="OX43" s="39"/>
      <c r="OY43" s="39"/>
      <c r="OZ43" s="39"/>
      <c r="PA43" s="39"/>
      <c r="PB43" s="39"/>
      <c r="PC43" s="39"/>
      <c r="PD43" s="39"/>
      <c r="PE43" s="39"/>
      <c r="PF43" s="39"/>
      <c r="PG43" s="39"/>
      <c r="PH43" s="39"/>
      <c r="PI43" s="39"/>
      <c r="PJ43" s="39"/>
      <c r="PK43" s="39"/>
      <c r="PL43" s="39"/>
      <c r="PM43" s="39"/>
      <c r="PN43" s="39"/>
      <c r="PO43" s="39"/>
      <c r="PP43" s="39"/>
      <c r="PQ43" s="39"/>
      <c r="PR43" s="39"/>
      <c r="PS43" s="39"/>
      <c r="PT43" s="39"/>
      <c r="PU43" s="39"/>
      <c r="PV43" s="39"/>
      <c r="PW43" s="39"/>
      <c r="PX43" s="39"/>
      <c r="PY43" s="39"/>
      <c r="PZ43" s="39"/>
      <c r="QA43" s="39"/>
      <c r="QB43" s="39"/>
      <c r="QC43" s="39"/>
      <c r="QD43" s="39"/>
      <c r="QE43" s="39"/>
      <c r="QF43" s="39"/>
      <c r="QG43" s="39"/>
      <c r="QH43" s="39"/>
      <c r="QI43" s="39"/>
      <c r="QJ43" s="39"/>
      <c r="QK43" s="39"/>
      <c r="QL43" s="39"/>
      <c r="QM43" s="39"/>
      <c r="QN43" s="39"/>
      <c r="QO43" s="39"/>
      <c r="QP43" s="39"/>
      <c r="QQ43" s="39"/>
      <c r="QR43" s="39"/>
      <c r="QS43" s="39"/>
      <c r="QT43" s="39"/>
      <c r="QU43" s="39"/>
      <c r="QV43" s="39"/>
      <c r="QW43" s="39"/>
      <c r="QX43" s="39"/>
      <c r="QY43" s="39"/>
      <c r="QZ43" s="39"/>
      <c r="RA43" s="39"/>
      <c r="RB43" s="39"/>
      <c r="RC43" s="39"/>
      <c r="RD43" s="39"/>
      <c r="RE43" s="39"/>
      <c r="RF43" s="39"/>
      <c r="RG43" s="39"/>
      <c r="RH43" s="39"/>
      <c r="RI43" s="39"/>
      <c r="RJ43" s="39"/>
      <c r="RK43" s="39"/>
      <c r="RL43" s="39"/>
      <c r="RM43" s="39"/>
      <c r="RN43" s="39"/>
      <c r="RO43" s="39"/>
      <c r="RP43" s="39"/>
      <c r="RQ43" s="39"/>
      <c r="RR43" s="39"/>
      <c r="RS43" s="39"/>
      <c r="RT43" s="39"/>
      <c r="RU43" s="39"/>
      <c r="RV43" s="39"/>
      <c r="RW43" s="39"/>
      <c r="RX43" s="39"/>
      <c r="RY43" s="39"/>
      <c r="RZ43" s="39"/>
      <c r="SA43" s="39"/>
      <c r="SB43" s="39"/>
      <c r="SC43" s="39"/>
      <c r="SD43" s="39"/>
      <c r="SE43" s="39"/>
      <c r="SF43" s="39"/>
      <c r="SG43" s="39"/>
      <c r="SH43" s="39"/>
      <c r="SI43" s="39"/>
      <c r="SJ43" s="39"/>
      <c r="SK43" s="39"/>
      <c r="SL43" s="39"/>
      <c r="SM43" s="39"/>
      <c r="SN43" s="39"/>
      <c r="SO43" s="39"/>
      <c r="SP43" s="39"/>
      <c r="SQ43" s="39"/>
      <c r="SR43" s="39"/>
      <c r="SS43" s="39"/>
      <c r="ST43" s="39"/>
      <c r="SU43" s="39"/>
      <c r="SV43" s="39"/>
      <c r="SW43" s="39"/>
      <c r="SX43" s="39"/>
      <c r="SY43" s="39"/>
      <c r="SZ43" s="39"/>
      <c r="TA43" s="39"/>
      <c r="TB43" s="39"/>
      <c r="TC43" s="39"/>
      <c r="TD43" s="39"/>
      <c r="TE43" s="39"/>
      <c r="TF43" s="39"/>
      <c r="TG43" s="39"/>
      <c r="TH43" s="39"/>
      <c r="TI43" s="39"/>
      <c r="TJ43" s="39"/>
      <c r="TK43" s="39"/>
      <c r="TL43" s="39"/>
      <c r="TM43" s="39"/>
      <c r="TN43" s="39"/>
      <c r="TO43" s="39"/>
      <c r="TP43" s="39"/>
      <c r="TQ43" s="39"/>
      <c r="TR43" s="39"/>
      <c r="TS43" s="39"/>
      <c r="TT43" s="39"/>
      <c r="TU43" s="39"/>
      <c r="TV43" s="39"/>
      <c r="TW43" s="39"/>
      <c r="TX43" s="39"/>
      <c r="TY43" s="39"/>
      <c r="TZ43" s="39"/>
      <c r="UA43" s="39"/>
      <c r="UB43" s="39"/>
      <c r="UC43" s="39"/>
      <c r="UD43" s="39"/>
      <c r="UE43" s="39"/>
      <c r="UF43" s="39"/>
      <c r="UG43" s="39"/>
      <c r="UH43" s="39"/>
      <c r="UI43" s="39"/>
      <c r="UJ43" s="39"/>
      <c r="UK43" s="39"/>
      <c r="UL43" s="39"/>
      <c r="UM43" s="39"/>
      <c r="UN43" s="39"/>
      <c r="UO43" s="39"/>
      <c r="UP43" s="39"/>
      <c r="UQ43" s="39"/>
      <c r="UR43" s="39"/>
      <c r="US43" s="39"/>
      <c r="UT43" s="39"/>
      <c r="UU43" s="39"/>
      <c r="UV43" s="39"/>
      <c r="UW43" s="39"/>
      <c r="UX43" s="39"/>
      <c r="UY43" s="39"/>
      <c r="UZ43" s="39"/>
      <c r="VA43" s="39"/>
      <c r="VB43" s="39"/>
      <c r="VC43" s="39"/>
      <c r="VD43" s="39"/>
      <c r="VE43" s="39"/>
      <c r="VF43" s="39"/>
      <c r="VG43" s="39"/>
      <c r="VH43" s="39"/>
      <c r="VI43" s="39"/>
      <c r="VJ43" s="39"/>
      <c r="VK43" s="39"/>
      <c r="VL43" s="39"/>
      <c r="VM43" s="39"/>
      <c r="VN43" s="39"/>
      <c r="VO43" s="39"/>
      <c r="VP43" s="39"/>
      <c r="VQ43" s="39"/>
      <c r="VR43" s="39"/>
      <c r="VS43" s="39"/>
      <c r="VT43" s="39"/>
      <c r="VU43" s="39"/>
      <c r="VV43" s="39"/>
      <c r="VW43" s="39"/>
      <c r="VX43" s="39"/>
      <c r="VY43" s="39"/>
      <c r="VZ43" s="39"/>
      <c r="WA43" s="39"/>
      <c r="WB43" s="39"/>
      <c r="WC43" s="39"/>
      <c r="WD43" s="39"/>
      <c r="WE43" s="39"/>
      <c r="WF43" s="39"/>
      <c r="WG43" s="39"/>
      <c r="WH43" s="39"/>
      <c r="WI43" s="39"/>
      <c r="WJ43" s="39"/>
      <c r="WK43" s="39"/>
      <c r="WL43" s="39"/>
      <c r="WM43" s="39"/>
      <c r="WN43" s="39"/>
      <c r="WO43" s="39"/>
      <c r="WP43" s="39"/>
      <c r="WQ43" s="39"/>
      <c r="WR43" s="39"/>
      <c r="WS43" s="39"/>
      <c r="WT43" s="39"/>
      <c r="WU43" s="39"/>
      <c r="WV43" s="39"/>
      <c r="WW43" s="39"/>
      <c r="WX43" s="39"/>
      <c r="WY43" s="39"/>
      <c r="WZ43" s="39"/>
      <c r="XA43" s="39"/>
      <c r="XB43" s="39"/>
      <c r="XC43" s="39"/>
      <c r="XD43" s="39"/>
      <c r="XE43" s="39"/>
      <c r="XF43" s="39"/>
      <c r="XG43" s="39"/>
      <c r="XH43" s="39"/>
      <c r="XI43" s="39"/>
      <c r="XJ43" s="39"/>
      <c r="XK43" s="39"/>
      <c r="XL43" s="39"/>
      <c r="XM43" s="39"/>
      <c r="XN43" s="39"/>
      <c r="XO43" s="39"/>
      <c r="XP43" s="39"/>
      <c r="XQ43" s="39"/>
      <c r="XR43" s="39"/>
      <c r="XS43" s="39"/>
      <c r="XT43" s="39"/>
      <c r="XU43" s="39"/>
      <c r="XV43" s="39"/>
      <c r="XW43" s="39"/>
      <c r="XX43" s="39"/>
      <c r="XY43" s="39"/>
      <c r="XZ43" s="39"/>
      <c r="YA43" s="39"/>
      <c r="YB43" s="39"/>
      <c r="YC43" s="39"/>
      <c r="YD43" s="39"/>
      <c r="YE43" s="39"/>
      <c r="YF43" s="39"/>
      <c r="YG43" s="39"/>
      <c r="YH43" s="39"/>
      <c r="YI43" s="39"/>
      <c r="YJ43" s="39"/>
      <c r="YK43" s="39"/>
      <c r="YL43" s="39"/>
      <c r="YM43" s="39"/>
      <c r="YN43" s="39"/>
      <c r="YO43" s="39"/>
      <c r="YP43" s="39"/>
      <c r="YQ43" s="39"/>
      <c r="YR43" s="39"/>
      <c r="YS43" s="39"/>
      <c r="YT43" s="39"/>
      <c r="YU43" s="39"/>
      <c r="YV43" s="39"/>
      <c r="YW43" s="39"/>
      <c r="YX43" s="39"/>
      <c r="YY43" s="39"/>
      <c r="YZ43" s="39"/>
      <c r="ZA43" s="39"/>
      <c r="ZB43" s="39"/>
      <c r="ZC43" s="39"/>
      <c r="ZD43" s="39"/>
      <c r="ZE43" s="39"/>
      <c r="ZF43" s="39"/>
      <c r="ZG43" s="39"/>
      <c r="ZH43" s="39"/>
      <c r="ZI43" s="39"/>
      <c r="ZJ43" s="39"/>
      <c r="ZK43" s="39"/>
      <c r="ZL43" s="39"/>
      <c r="ZM43" s="39"/>
      <c r="ZN43" s="39"/>
      <c r="ZO43" s="39"/>
      <c r="ZP43" s="39"/>
      <c r="ZQ43" s="39"/>
      <c r="ZR43" s="39"/>
      <c r="ZS43" s="39"/>
      <c r="ZT43" s="39"/>
      <c r="ZU43" s="39"/>
      <c r="ZV43" s="39"/>
      <c r="ZW43" s="39"/>
      <c r="ZX43" s="39"/>
      <c r="ZY43" s="39"/>
      <c r="ZZ43" s="39"/>
      <c r="AAA43" s="39"/>
      <c r="AAB43" s="39"/>
      <c r="AAC43" s="39"/>
      <c r="AAD43" s="39"/>
      <c r="AAE43" s="39"/>
      <c r="AAF43" s="39"/>
      <c r="AAG43" s="39"/>
      <c r="AAH43" s="39"/>
      <c r="AAI43" s="39"/>
      <c r="AAJ43" s="39"/>
      <c r="AAK43" s="39"/>
      <c r="AAL43" s="39"/>
      <c r="AAM43" s="39"/>
      <c r="AAN43" s="39"/>
      <c r="AAO43" s="39"/>
      <c r="AAP43" s="39"/>
      <c r="AAQ43" s="39"/>
      <c r="AAR43" s="39"/>
      <c r="AAS43" s="39"/>
      <c r="AAT43" s="39"/>
      <c r="AAU43" s="39"/>
      <c r="AAV43" s="39"/>
      <c r="AAW43" s="39"/>
      <c r="AAX43" s="39"/>
      <c r="AAY43" s="39"/>
      <c r="AAZ43" s="39"/>
      <c r="ABA43" s="39"/>
      <c r="ABB43" s="39"/>
      <c r="ABC43" s="39"/>
      <c r="ABD43" s="39"/>
      <c r="ABE43" s="39"/>
      <c r="ABF43" s="39"/>
      <c r="ABG43" s="39"/>
      <c r="ABH43" s="39"/>
      <c r="ABI43" s="39"/>
      <c r="ABJ43" s="39"/>
      <c r="ABK43" s="39"/>
      <c r="ABL43" s="39"/>
      <c r="ABM43" s="39"/>
      <c r="ABN43" s="39"/>
      <c r="ABO43" s="39"/>
      <c r="ABP43" s="39"/>
      <c r="ABQ43" s="39"/>
      <c r="ABR43" s="39"/>
      <c r="ABS43" s="39"/>
      <c r="ABT43" s="39"/>
      <c r="ABU43" s="39"/>
      <c r="ABV43" s="39"/>
      <c r="ABW43" s="39"/>
      <c r="ABX43" s="39"/>
      <c r="ABY43" s="39"/>
      <c r="ABZ43" s="39"/>
      <c r="ACA43" s="39"/>
      <c r="ACB43" s="39"/>
      <c r="ACC43" s="39"/>
      <c r="ACD43" s="39"/>
      <c r="ACE43" s="39"/>
      <c r="ACF43" s="39"/>
      <c r="ACG43" s="39"/>
      <c r="ACH43" s="39"/>
      <c r="ACI43" s="39"/>
      <c r="ACJ43" s="39"/>
      <c r="ACK43" s="39"/>
      <c r="ACL43" s="39"/>
      <c r="ACM43" s="39"/>
      <c r="ACN43" s="39"/>
      <c r="ACO43" s="39"/>
      <c r="ACP43" s="39"/>
      <c r="ACQ43" s="39"/>
      <c r="ACR43" s="39"/>
      <c r="ACS43" s="39"/>
      <c r="ACT43" s="39"/>
      <c r="ACU43" s="39"/>
      <c r="ACV43" s="39"/>
      <c r="ACW43" s="39"/>
      <c r="ACX43" s="39"/>
      <c r="ACY43" s="39"/>
      <c r="ACZ43" s="39"/>
      <c r="ADA43" s="39"/>
      <c r="ADB43" s="39"/>
      <c r="ADC43" s="39"/>
      <c r="ADD43" s="39"/>
      <c r="ADE43" s="39"/>
      <c r="ADF43" s="39"/>
      <c r="ADG43" s="39"/>
      <c r="ADH43" s="39"/>
      <c r="ADI43" s="39"/>
      <c r="ADJ43" s="39"/>
      <c r="ADK43" s="39"/>
      <c r="ADL43" s="39"/>
      <c r="ADM43" s="39"/>
      <c r="ADN43" s="39"/>
      <c r="ADO43" s="39"/>
      <c r="ADP43" s="39"/>
      <c r="ADQ43" s="39"/>
      <c r="ADR43" s="39"/>
      <c r="ADS43" s="39"/>
      <c r="ADT43" s="39"/>
      <c r="ADU43" s="39"/>
      <c r="ADV43" s="39"/>
      <c r="ADW43" s="39"/>
      <c r="ADX43" s="39"/>
      <c r="ADY43" s="39"/>
      <c r="ADZ43" s="39"/>
      <c r="AEA43" s="39"/>
      <c r="AEB43" s="39"/>
      <c r="AEC43" s="39"/>
      <c r="AED43" s="39"/>
      <c r="AEE43" s="39"/>
      <c r="AEF43" s="39"/>
      <c r="AEG43" s="39"/>
      <c r="AEH43" s="39"/>
      <c r="AEI43" s="39"/>
      <c r="AEJ43" s="39"/>
      <c r="AEK43" s="39"/>
      <c r="AEL43" s="39"/>
      <c r="AEM43" s="39"/>
      <c r="AEN43" s="39"/>
      <c r="AEO43" s="39"/>
      <c r="AEP43" s="39"/>
      <c r="AEQ43" s="39"/>
      <c r="AER43" s="39"/>
      <c r="AES43" s="39"/>
      <c r="AET43" s="39"/>
      <c r="AEU43" s="39"/>
      <c r="AEV43" s="39"/>
      <c r="AEW43" s="39"/>
      <c r="AEX43" s="39"/>
      <c r="AEY43" s="39"/>
      <c r="AEZ43" s="39"/>
      <c r="AFA43" s="39"/>
      <c r="AFB43" s="39"/>
      <c r="AFC43" s="39"/>
      <c r="AFD43" s="39"/>
      <c r="AFE43" s="39"/>
      <c r="AFF43" s="39"/>
      <c r="AFG43" s="39"/>
      <c r="AFH43" s="39"/>
      <c r="AFI43" s="39"/>
      <c r="AFJ43" s="39"/>
      <c r="AFK43" s="39"/>
      <c r="AFL43" s="39"/>
      <c r="AFM43" s="39"/>
      <c r="AFN43" s="39"/>
      <c r="AFO43" s="39"/>
      <c r="AFP43" s="39"/>
      <c r="AFQ43" s="39"/>
      <c r="AFR43" s="39"/>
      <c r="AFS43" s="39"/>
      <c r="AFT43" s="39"/>
      <c r="AFU43" s="39"/>
      <c r="AFV43" s="39"/>
      <c r="AFW43" s="39"/>
      <c r="AFX43" s="39"/>
    </row>
    <row r="44" spans="1:856" s="37" customFormat="1" ht="27" customHeight="1" x14ac:dyDescent="0.25">
      <c r="A44" s="463"/>
      <c r="B44" s="463"/>
      <c r="C44" s="463"/>
      <c r="D44" s="463"/>
      <c r="E44" s="463"/>
      <c r="F44" s="463"/>
      <c r="G44" s="463"/>
      <c r="H44" s="463"/>
      <c r="I44" s="463"/>
      <c r="J44" s="463"/>
      <c r="K44" s="463"/>
      <c r="L44" s="463"/>
      <c r="M44" s="463"/>
      <c r="N44" s="463"/>
      <c r="O44" s="463"/>
      <c r="P44" s="463"/>
      <c r="Q44" s="463"/>
      <c r="R44" s="463"/>
      <c r="S44" s="463"/>
      <c r="T44" s="463"/>
      <c r="U44" s="463"/>
      <c r="V44" s="463"/>
      <c r="W44" s="463"/>
      <c r="X44" s="463"/>
      <c r="Y44" s="463"/>
      <c r="Z44" s="463"/>
      <c r="AA44" s="463"/>
      <c r="AB44" s="463"/>
      <c r="AC44" s="463"/>
      <c r="AD44" s="463"/>
      <c r="AE44" s="463"/>
      <c r="AF44" s="463"/>
      <c r="AG44" s="463"/>
      <c r="AH44" s="463"/>
      <c r="AI44" s="463"/>
      <c r="AJ44" s="463"/>
      <c r="AK44" s="463"/>
      <c r="AL44" s="463"/>
      <c r="AM44" s="463"/>
      <c r="AN44" s="463"/>
      <c r="AO44" s="463"/>
      <c r="AP44" s="463"/>
      <c r="AQ44" s="463"/>
      <c r="AR44" s="463"/>
      <c r="AS44" s="463"/>
      <c r="AT44" s="463"/>
      <c r="AU44" s="463"/>
      <c r="AV44" s="463"/>
      <c r="AW44" s="463"/>
      <c r="AX44" s="463"/>
      <c r="AY44" s="463"/>
      <c r="AZ44" s="463"/>
      <c r="BA44" s="463"/>
      <c r="BB44" s="463"/>
      <c r="BC44" s="463"/>
      <c r="BD44" s="463"/>
      <c r="BE44" s="463"/>
      <c r="BF44" s="463"/>
      <c r="BG44" s="463"/>
      <c r="BH44" s="463"/>
      <c r="BI44" s="463"/>
      <c r="BJ44" s="463"/>
      <c r="BK44" s="463"/>
      <c r="BL44" s="463"/>
      <c r="BM44" s="463"/>
      <c r="BN44" s="463"/>
      <c r="BO44" s="463"/>
      <c r="BP44" s="463"/>
      <c r="BQ44" s="463"/>
      <c r="BR44" s="463"/>
      <c r="BS44" s="463"/>
      <c r="BT44" s="463"/>
      <c r="BU44" s="463"/>
      <c r="BV44" s="463"/>
      <c r="BW44" s="463"/>
      <c r="BX44" s="463"/>
      <c r="BY44" s="463"/>
      <c r="BZ44" s="463"/>
      <c r="CA44" s="463"/>
      <c r="CB44" s="463"/>
      <c r="CC44" s="463"/>
      <c r="CD44" s="463"/>
      <c r="CE44" s="463"/>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39"/>
      <c r="FG44" s="39"/>
      <c r="FH44" s="39"/>
      <c r="FI44" s="39"/>
      <c r="FJ44" s="39"/>
      <c r="FK44" s="39"/>
      <c r="FL44" s="39"/>
      <c r="FM44" s="39"/>
      <c r="FN44" s="39"/>
      <c r="FO44" s="39"/>
      <c r="FP44" s="39"/>
      <c r="FQ44" s="39"/>
      <c r="FR44" s="39"/>
      <c r="FS44" s="39"/>
      <c r="FT44" s="39"/>
      <c r="FU44" s="39"/>
      <c r="FV44" s="39"/>
      <c r="FW44" s="39"/>
      <c r="FX44" s="39"/>
      <c r="FY44" s="39"/>
      <c r="FZ44" s="39"/>
      <c r="GA44" s="39"/>
      <c r="GB44" s="39"/>
      <c r="GC44" s="39"/>
      <c r="GD44" s="39"/>
      <c r="GE44" s="39"/>
      <c r="GF44" s="39"/>
      <c r="GG44" s="39"/>
      <c r="GH44" s="39"/>
      <c r="GI44" s="39"/>
      <c r="GJ44" s="39"/>
      <c r="GK44" s="39"/>
      <c r="GL44" s="39"/>
      <c r="GM44" s="39"/>
      <c r="GN44" s="39"/>
      <c r="GO44" s="39"/>
      <c r="GP44" s="39"/>
      <c r="GQ44" s="39"/>
      <c r="GR44" s="39"/>
      <c r="GS44" s="39"/>
      <c r="GT44" s="39"/>
      <c r="GU44" s="39"/>
      <c r="GV44" s="39"/>
      <c r="GW44" s="39"/>
      <c r="GX44" s="39"/>
      <c r="GY44" s="39"/>
      <c r="GZ44" s="39"/>
      <c r="HA44" s="39"/>
      <c r="HB44" s="39"/>
      <c r="HC44" s="39"/>
      <c r="HD44" s="39"/>
      <c r="HE44" s="39"/>
      <c r="HF44" s="39"/>
      <c r="HG44" s="39"/>
      <c r="HH44" s="39"/>
      <c r="HI44" s="39"/>
      <c r="HJ44" s="39"/>
      <c r="HK44" s="39"/>
      <c r="HL44" s="39"/>
      <c r="HM44" s="39"/>
      <c r="HN44" s="39"/>
      <c r="HO44" s="39"/>
      <c r="HP44" s="39"/>
      <c r="HQ44" s="39"/>
      <c r="HR44" s="39"/>
      <c r="HS44" s="39"/>
      <c r="HT44" s="39"/>
      <c r="HU44" s="39"/>
      <c r="HV44" s="39"/>
      <c r="HW44" s="39"/>
      <c r="HX44" s="39"/>
      <c r="HY44" s="39"/>
      <c r="HZ44" s="39"/>
      <c r="IA44" s="39"/>
      <c r="IB44" s="39"/>
      <c r="IC44" s="39"/>
      <c r="ID44" s="39"/>
      <c r="IE44" s="39"/>
      <c r="IF44" s="39"/>
      <c r="IG44" s="39"/>
      <c r="IH44" s="39"/>
      <c r="II44" s="39"/>
      <c r="IJ44" s="39"/>
      <c r="IK44" s="39"/>
      <c r="IL44" s="39"/>
      <c r="IM44" s="39"/>
      <c r="IN44" s="39"/>
      <c r="IO44" s="39"/>
      <c r="IP44" s="39"/>
      <c r="IQ44" s="39"/>
      <c r="IR44" s="39"/>
      <c r="IS44" s="39"/>
      <c r="IT44" s="39"/>
      <c r="IU44" s="39"/>
      <c r="IV44" s="39"/>
      <c r="IW44" s="39"/>
      <c r="IX44" s="39"/>
      <c r="IY44" s="39"/>
      <c r="IZ44" s="39"/>
      <c r="JA44" s="39"/>
      <c r="JB44" s="39"/>
      <c r="JC44" s="39"/>
      <c r="JD44" s="39"/>
      <c r="JE44" s="39"/>
      <c r="JF44" s="39"/>
      <c r="JG44" s="39"/>
      <c r="JH44" s="39"/>
      <c r="JI44" s="39"/>
      <c r="JJ44" s="39"/>
      <c r="JK44" s="39"/>
      <c r="JL44" s="39"/>
      <c r="JM44" s="39"/>
      <c r="JN44" s="39"/>
      <c r="JO44" s="39"/>
      <c r="JP44" s="39"/>
      <c r="JQ44" s="39"/>
      <c r="JR44" s="39"/>
      <c r="JS44" s="39"/>
      <c r="JT44" s="39"/>
      <c r="JU44" s="39"/>
      <c r="JV44" s="39"/>
      <c r="JW44" s="39"/>
      <c r="JX44" s="39"/>
      <c r="JY44" s="39"/>
      <c r="JZ44" s="39"/>
      <c r="KA44" s="39"/>
      <c r="KB44" s="39"/>
      <c r="KC44" s="39"/>
      <c r="KD44" s="39"/>
      <c r="KE44" s="39"/>
      <c r="KF44" s="39"/>
      <c r="KG44" s="39"/>
      <c r="KH44" s="39"/>
      <c r="KI44" s="39"/>
      <c r="KJ44" s="39"/>
      <c r="KK44" s="39"/>
      <c r="KL44" s="39"/>
      <c r="KM44" s="39"/>
      <c r="KN44" s="39"/>
      <c r="KO44" s="39"/>
      <c r="KP44" s="39"/>
      <c r="KQ44" s="39"/>
      <c r="KR44" s="39"/>
      <c r="KS44" s="39"/>
      <c r="KT44" s="39"/>
      <c r="KU44" s="39"/>
      <c r="KV44" s="39"/>
      <c r="KW44" s="39"/>
      <c r="KX44" s="39"/>
      <c r="KY44" s="39"/>
      <c r="KZ44" s="39"/>
      <c r="LA44" s="39"/>
      <c r="LB44" s="39"/>
      <c r="LC44" s="39"/>
      <c r="LD44" s="39"/>
      <c r="LE44" s="39"/>
      <c r="LF44" s="39"/>
      <c r="LG44" s="39"/>
      <c r="LH44" s="39"/>
      <c r="LI44" s="39"/>
      <c r="LJ44" s="39"/>
      <c r="LK44" s="39"/>
      <c r="LL44" s="39"/>
      <c r="LM44" s="39"/>
      <c r="LN44" s="39"/>
      <c r="LO44" s="39"/>
      <c r="LP44" s="39"/>
      <c r="LQ44" s="39"/>
      <c r="LR44" s="39"/>
      <c r="LS44" s="39"/>
      <c r="LT44" s="39"/>
      <c r="LU44" s="39"/>
      <c r="LV44" s="39"/>
      <c r="LW44" s="39"/>
      <c r="LX44" s="39"/>
      <c r="LY44" s="39"/>
      <c r="LZ44" s="39"/>
      <c r="MA44" s="39"/>
      <c r="MB44" s="39"/>
      <c r="MC44" s="39"/>
      <c r="MD44" s="39"/>
      <c r="ME44" s="39"/>
      <c r="MF44" s="39"/>
      <c r="MG44" s="39"/>
      <c r="MH44" s="39"/>
      <c r="MI44" s="39"/>
      <c r="MJ44" s="39"/>
      <c r="MK44" s="39"/>
      <c r="ML44" s="39"/>
      <c r="MM44" s="39"/>
      <c r="MN44" s="39"/>
      <c r="MO44" s="39"/>
      <c r="MP44" s="39"/>
      <c r="MQ44" s="39"/>
      <c r="MR44" s="39"/>
      <c r="MS44" s="39"/>
      <c r="MT44" s="39"/>
      <c r="MU44" s="39"/>
      <c r="MV44" s="39"/>
      <c r="MW44" s="39"/>
      <c r="MX44" s="39"/>
      <c r="MY44" s="39"/>
      <c r="MZ44" s="39"/>
      <c r="NA44" s="39"/>
      <c r="NB44" s="39"/>
      <c r="NC44" s="39"/>
      <c r="ND44" s="39"/>
      <c r="NE44" s="39"/>
      <c r="NF44" s="39"/>
      <c r="NG44" s="39"/>
      <c r="NH44" s="39"/>
      <c r="NI44" s="39"/>
      <c r="NJ44" s="39"/>
      <c r="NK44" s="39"/>
      <c r="NL44" s="39"/>
      <c r="NM44" s="39"/>
      <c r="NN44" s="39"/>
      <c r="NO44" s="39"/>
      <c r="NP44" s="39"/>
      <c r="NQ44" s="39"/>
      <c r="NR44" s="39"/>
      <c r="NS44" s="39"/>
      <c r="NT44" s="39"/>
      <c r="NU44" s="39"/>
      <c r="NV44" s="39"/>
      <c r="NW44" s="39"/>
      <c r="NX44" s="39"/>
      <c r="NY44" s="39"/>
      <c r="NZ44" s="39"/>
      <c r="OA44" s="39"/>
      <c r="OB44" s="39"/>
      <c r="OC44" s="39"/>
      <c r="OD44" s="39"/>
      <c r="OE44" s="39"/>
      <c r="OF44" s="39"/>
      <c r="OG44" s="39"/>
      <c r="OH44" s="39"/>
      <c r="OI44" s="39"/>
      <c r="OJ44" s="39"/>
      <c r="OK44" s="39"/>
      <c r="OL44" s="39"/>
      <c r="OM44" s="39"/>
      <c r="ON44" s="39"/>
      <c r="OO44" s="39"/>
      <c r="OP44" s="39"/>
      <c r="OQ44" s="39"/>
      <c r="OR44" s="39"/>
      <c r="OS44" s="39"/>
      <c r="OT44" s="39"/>
      <c r="OU44" s="39"/>
      <c r="OV44" s="39"/>
      <c r="OW44" s="39"/>
      <c r="OX44" s="39"/>
      <c r="OY44" s="39"/>
      <c r="OZ44" s="39"/>
      <c r="PA44" s="39"/>
      <c r="PB44" s="39"/>
      <c r="PC44" s="39"/>
      <c r="PD44" s="39"/>
      <c r="PE44" s="39"/>
      <c r="PF44" s="39"/>
      <c r="PG44" s="39"/>
      <c r="PH44" s="39"/>
      <c r="PI44" s="39"/>
      <c r="PJ44" s="39"/>
      <c r="PK44" s="39"/>
      <c r="PL44" s="39"/>
      <c r="PM44" s="39"/>
      <c r="PN44" s="39"/>
      <c r="PO44" s="39"/>
      <c r="PP44" s="39"/>
      <c r="PQ44" s="39"/>
      <c r="PR44" s="39"/>
      <c r="PS44" s="39"/>
      <c r="PT44" s="39"/>
      <c r="PU44" s="39"/>
      <c r="PV44" s="39"/>
      <c r="PW44" s="39"/>
      <c r="PX44" s="39"/>
      <c r="PY44" s="39"/>
      <c r="PZ44" s="39"/>
      <c r="QA44" s="39"/>
      <c r="QB44" s="39"/>
      <c r="QC44" s="39"/>
      <c r="QD44" s="39"/>
      <c r="QE44" s="39"/>
      <c r="QF44" s="39"/>
      <c r="QG44" s="39"/>
      <c r="QH44" s="39"/>
      <c r="QI44" s="39"/>
      <c r="QJ44" s="39"/>
      <c r="QK44" s="39"/>
      <c r="QL44" s="39"/>
      <c r="QM44" s="39"/>
      <c r="QN44" s="39"/>
      <c r="QO44" s="39"/>
      <c r="QP44" s="39"/>
      <c r="QQ44" s="39"/>
      <c r="QR44" s="39"/>
      <c r="QS44" s="39"/>
      <c r="QT44" s="39"/>
      <c r="QU44" s="39"/>
      <c r="QV44" s="39"/>
      <c r="QW44" s="39"/>
      <c r="QX44" s="39"/>
      <c r="QY44" s="39"/>
      <c r="QZ44" s="39"/>
      <c r="RA44" s="39"/>
      <c r="RB44" s="39"/>
      <c r="RC44" s="39"/>
      <c r="RD44" s="39"/>
      <c r="RE44" s="39"/>
      <c r="RF44" s="39"/>
      <c r="RG44" s="39"/>
      <c r="RH44" s="39"/>
      <c r="RI44" s="39"/>
      <c r="RJ44" s="39"/>
      <c r="RK44" s="39"/>
      <c r="RL44" s="39"/>
      <c r="RM44" s="39"/>
      <c r="RN44" s="39"/>
      <c r="RO44" s="39"/>
      <c r="RP44" s="39"/>
      <c r="RQ44" s="39"/>
      <c r="RR44" s="39"/>
      <c r="RS44" s="39"/>
      <c r="RT44" s="39"/>
      <c r="RU44" s="39"/>
      <c r="RV44" s="39"/>
      <c r="RW44" s="39"/>
      <c r="RX44" s="39"/>
      <c r="RY44" s="39"/>
      <c r="RZ44" s="39"/>
      <c r="SA44" s="39"/>
      <c r="SB44" s="39"/>
      <c r="SC44" s="39"/>
      <c r="SD44" s="39"/>
      <c r="SE44" s="39"/>
      <c r="SF44" s="39"/>
      <c r="SG44" s="39"/>
      <c r="SH44" s="39"/>
      <c r="SI44" s="39"/>
      <c r="SJ44" s="39"/>
      <c r="SK44" s="39"/>
      <c r="SL44" s="39"/>
      <c r="SM44" s="39"/>
      <c r="SN44" s="39"/>
      <c r="SO44" s="39"/>
      <c r="SP44" s="39"/>
      <c r="SQ44" s="39"/>
      <c r="SR44" s="39"/>
      <c r="SS44" s="39"/>
      <c r="ST44" s="39"/>
      <c r="SU44" s="39"/>
      <c r="SV44" s="39"/>
      <c r="SW44" s="39"/>
      <c r="SX44" s="39"/>
      <c r="SY44" s="39"/>
      <c r="SZ44" s="39"/>
      <c r="TA44" s="39"/>
      <c r="TB44" s="39"/>
      <c r="TC44" s="39"/>
      <c r="TD44" s="39"/>
      <c r="TE44" s="39"/>
      <c r="TF44" s="39"/>
      <c r="TG44" s="39"/>
      <c r="TH44" s="39"/>
      <c r="TI44" s="39"/>
      <c r="TJ44" s="39"/>
      <c r="TK44" s="39"/>
      <c r="TL44" s="39"/>
      <c r="TM44" s="39"/>
      <c r="TN44" s="39"/>
      <c r="TO44" s="39"/>
      <c r="TP44" s="39"/>
      <c r="TQ44" s="39"/>
      <c r="TR44" s="39"/>
      <c r="TS44" s="39"/>
      <c r="TT44" s="39"/>
      <c r="TU44" s="39"/>
      <c r="TV44" s="39"/>
      <c r="TW44" s="39"/>
      <c r="TX44" s="39"/>
      <c r="TY44" s="39"/>
      <c r="TZ44" s="39"/>
      <c r="UA44" s="39"/>
      <c r="UB44" s="39"/>
      <c r="UC44" s="39"/>
      <c r="UD44" s="39"/>
      <c r="UE44" s="39"/>
      <c r="UF44" s="39"/>
      <c r="UG44" s="39"/>
      <c r="UH44" s="39"/>
      <c r="UI44" s="39"/>
      <c r="UJ44" s="39"/>
      <c r="UK44" s="39"/>
      <c r="UL44" s="39"/>
      <c r="UM44" s="39"/>
      <c r="UN44" s="39"/>
      <c r="UO44" s="39"/>
      <c r="UP44" s="39"/>
      <c r="UQ44" s="39"/>
      <c r="UR44" s="39"/>
      <c r="US44" s="39"/>
      <c r="UT44" s="39"/>
      <c r="UU44" s="39"/>
      <c r="UV44" s="39"/>
      <c r="UW44" s="39"/>
      <c r="UX44" s="39"/>
      <c r="UY44" s="39"/>
      <c r="UZ44" s="39"/>
      <c r="VA44" s="39"/>
      <c r="VB44" s="39"/>
      <c r="VC44" s="39"/>
      <c r="VD44" s="39"/>
      <c r="VE44" s="39"/>
      <c r="VF44" s="39"/>
      <c r="VG44" s="39"/>
      <c r="VH44" s="39"/>
      <c r="VI44" s="39"/>
      <c r="VJ44" s="39"/>
      <c r="VK44" s="39"/>
      <c r="VL44" s="39"/>
      <c r="VM44" s="39"/>
      <c r="VN44" s="39"/>
      <c r="VO44" s="39"/>
      <c r="VP44" s="39"/>
      <c r="VQ44" s="39"/>
      <c r="VR44" s="39"/>
      <c r="VS44" s="39"/>
      <c r="VT44" s="39"/>
      <c r="VU44" s="39"/>
      <c r="VV44" s="39"/>
      <c r="VW44" s="39"/>
      <c r="VX44" s="39"/>
      <c r="VY44" s="39"/>
      <c r="VZ44" s="39"/>
      <c r="WA44" s="39"/>
      <c r="WB44" s="39"/>
      <c r="WC44" s="39"/>
      <c r="WD44" s="39"/>
      <c r="WE44" s="39"/>
      <c r="WF44" s="39"/>
      <c r="WG44" s="39"/>
      <c r="WH44" s="39"/>
      <c r="WI44" s="39"/>
      <c r="WJ44" s="39"/>
      <c r="WK44" s="39"/>
      <c r="WL44" s="39"/>
      <c r="WM44" s="39"/>
      <c r="WN44" s="39"/>
      <c r="WO44" s="39"/>
      <c r="WP44" s="39"/>
      <c r="WQ44" s="39"/>
      <c r="WR44" s="39"/>
      <c r="WS44" s="39"/>
      <c r="WT44" s="39"/>
      <c r="WU44" s="39"/>
      <c r="WV44" s="39"/>
      <c r="WW44" s="39"/>
      <c r="WX44" s="39"/>
      <c r="WY44" s="39"/>
      <c r="WZ44" s="39"/>
      <c r="XA44" s="39"/>
      <c r="XB44" s="39"/>
      <c r="XC44" s="39"/>
      <c r="XD44" s="39"/>
      <c r="XE44" s="39"/>
      <c r="XF44" s="39"/>
      <c r="XG44" s="39"/>
      <c r="XH44" s="39"/>
      <c r="XI44" s="39"/>
      <c r="XJ44" s="39"/>
      <c r="XK44" s="39"/>
      <c r="XL44" s="39"/>
      <c r="XM44" s="39"/>
      <c r="XN44" s="39"/>
      <c r="XO44" s="39"/>
      <c r="XP44" s="39"/>
      <c r="XQ44" s="39"/>
      <c r="XR44" s="39"/>
      <c r="XS44" s="39"/>
      <c r="XT44" s="39"/>
      <c r="XU44" s="39"/>
      <c r="XV44" s="39"/>
      <c r="XW44" s="39"/>
      <c r="XX44" s="39"/>
      <c r="XY44" s="39"/>
      <c r="XZ44" s="39"/>
      <c r="YA44" s="39"/>
      <c r="YB44" s="39"/>
      <c r="YC44" s="39"/>
      <c r="YD44" s="39"/>
      <c r="YE44" s="39"/>
      <c r="YF44" s="39"/>
      <c r="YG44" s="39"/>
      <c r="YH44" s="39"/>
      <c r="YI44" s="39"/>
      <c r="YJ44" s="39"/>
      <c r="YK44" s="39"/>
      <c r="YL44" s="39"/>
      <c r="YM44" s="39"/>
      <c r="YN44" s="39"/>
      <c r="YO44" s="39"/>
      <c r="YP44" s="39"/>
      <c r="YQ44" s="39"/>
      <c r="YR44" s="39"/>
      <c r="YS44" s="39"/>
      <c r="YT44" s="39"/>
      <c r="YU44" s="39"/>
      <c r="YV44" s="39"/>
      <c r="YW44" s="39"/>
      <c r="YX44" s="39"/>
      <c r="YY44" s="39"/>
      <c r="YZ44" s="39"/>
      <c r="ZA44" s="39"/>
      <c r="ZB44" s="39"/>
      <c r="ZC44" s="39"/>
      <c r="ZD44" s="39"/>
      <c r="ZE44" s="39"/>
      <c r="ZF44" s="39"/>
      <c r="ZG44" s="39"/>
      <c r="ZH44" s="39"/>
      <c r="ZI44" s="39"/>
      <c r="ZJ44" s="39"/>
      <c r="ZK44" s="39"/>
      <c r="ZL44" s="39"/>
      <c r="ZM44" s="39"/>
      <c r="ZN44" s="39"/>
      <c r="ZO44" s="39"/>
      <c r="ZP44" s="39"/>
      <c r="ZQ44" s="39"/>
      <c r="ZR44" s="39"/>
      <c r="ZS44" s="39"/>
      <c r="ZT44" s="39"/>
      <c r="ZU44" s="39"/>
      <c r="ZV44" s="39"/>
      <c r="ZW44" s="39"/>
      <c r="ZX44" s="39"/>
      <c r="ZY44" s="39"/>
      <c r="ZZ44" s="39"/>
      <c r="AAA44" s="39"/>
      <c r="AAB44" s="39"/>
      <c r="AAC44" s="39"/>
      <c r="AAD44" s="39"/>
      <c r="AAE44" s="39"/>
      <c r="AAF44" s="39"/>
      <c r="AAG44" s="39"/>
      <c r="AAH44" s="39"/>
      <c r="AAI44" s="39"/>
      <c r="AAJ44" s="39"/>
      <c r="AAK44" s="39"/>
      <c r="AAL44" s="39"/>
      <c r="AAM44" s="39"/>
      <c r="AAN44" s="39"/>
      <c r="AAO44" s="39"/>
      <c r="AAP44" s="39"/>
      <c r="AAQ44" s="39"/>
      <c r="AAR44" s="39"/>
      <c r="AAS44" s="39"/>
      <c r="AAT44" s="39"/>
      <c r="AAU44" s="39"/>
      <c r="AAV44" s="39"/>
      <c r="AAW44" s="39"/>
      <c r="AAX44" s="39"/>
      <c r="AAY44" s="39"/>
      <c r="AAZ44" s="39"/>
      <c r="ABA44" s="39"/>
      <c r="ABB44" s="39"/>
      <c r="ABC44" s="39"/>
      <c r="ABD44" s="39"/>
      <c r="ABE44" s="39"/>
      <c r="ABF44" s="39"/>
      <c r="ABG44" s="39"/>
      <c r="ABH44" s="39"/>
      <c r="ABI44" s="39"/>
      <c r="ABJ44" s="39"/>
      <c r="ABK44" s="39"/>
      <c r="ABL44" s="39"/>
      <c r="ABM44" s="39"/>
      <c r="ABN44" s="39"/>
      <c r="ABO44" s="39"/>
      <c r="ABP44" s="39"/>
      <c r="ABQ44" s="39"/>
      <c r="ABR44" s="39"/>
      <c r="ABS44" s="39"/>
      <c r="ABT44" s="39"/>
      <c r="ABU44" s="39"/>
      <c r="ABV44" s="39"/>
      <c r="ABW44" s="39"/>
      <c r="ABX44" s="39"/>
      <c r="ABY44" s="39"/>
      <c r="ABZ44" s="39"/>
      <c r="ACA44" s="39"/>
      <c r="ACB44" s="39"/>
      <c r="ACC44" s="39"/>
      <c r="ACD44" s="39"/>
      <c r="ACE44" s="39"/>
      <c r="ACF44" s="39"/>
      <c r="ACG44" s="39"/>
      <c r="ACH44" s="39"/>
      <c r="ACI44" s="39"/>
      <c r="ACJ44" s="39"/>
      <c r="ACK44" s="39"/>
      <c r="ACL44" s="39"/>
      <c r="ACM44" s="39"/>
      <c r="ACN44" s="39"/>
      <c r="ACO44" s="39"/>
      <c r="ACP44" s="39"/>
      <c r="ACQ44" s="39"/>
      <c r="ACR44" s="39"/>
      <c r="ACS44" s="39"/>
      <c r="ACT44" s="39"/>
      <c r="ACU44" s="39"/>
      <c r="ACV44" s="39"/>
      <c r="ACW44" s="39"/>
      <c r="ACX44" s="39"/>
      <c r="ACY44" s="39"/>
      <c r="ACZ44" s="39"/>
      <c r="ADA44" s="39"/>
      <c r="ADB44" s="39"/>
      <c r="ADC44" s="39"/>
      <c r="ADD44" s="39"/>
      <c r="ADE44" s="39"/>
      <c r="ADF44" s="39"/>
      <c r="ADG44" s="39"/>
      <c r="ADH44" s="39"/>
      <c r="ADI44" s="39"/>
      <c r="ADJ44" s="39"/>
      <c r="ADK44" s="39"/>
      <c r="ADL44" s="39"/>
      <c r="ADM44" s="39"/>
      <c r="ADN44" s="39"/>
      <c r="ADO44" s="39"/>
      <c r="ADP44" s="39"/>
      <c r="ADQ44" s="39"/>
      <c r="ADR44" s="39"/>
      <c r="ADS44" s="39"/>
      <c r="ADT44" s="39"/>
      <c r="ADU44" s="39"/>
      <c r="ADV44" s="39"/>
      <c r="ADW44" s="39"/>
      <c r="ADX44" s="39"/>
      <c r="ADY44" s="39"/>
      <c r="ADZ44" s="39"/>
      <c r="AEA44" s="39"/>
      <c r="AEB44" s="39"/>
      <c r="AEC44" s="39"/>
      <c r="AED44" s="39"/>
      <c r="AEE44" s="39"/>
      <c r="AEF44" s="39"/>
      <c r="AEG44" s="39"/>
      <c r="AEH44" s="39"/>
      <c r="AEI44" s="39"/>
      <c r="AEJ44" s="39"/>
      <c r="AEK44" s="39"/>
      <c r="AEL44" s="39"/>
      <c r="AEM44" s="39"/>
      <c r="AEN44" s="39"/>
      <c r="AEO44" s="39"/>
      <c r="AEP44" s="39"/>
      <c r="AEQ44" s="39"/>
      <c r="AER44" s="39"/>
      <c r="AES44" s="39"/>
      <c r="AET44" s="39"/>
      <c r="AEU44" s="39"/>
      <c r="AEV44" s="39"/>
      <c r="AEW44" s="39"/>
      <c r="AEX44" s="39"/>
      <c r="AEY44" s="39"/>
      <c r="AEZ44" s="39"/>
      <c r="AFA44" s="39"/>
      <c r="AFB44" s="39"/>
      <c r="AFC44" s="39"/>
      <c r="AFD44" s="39"/>
      <c r="AFE44" s="39"/>
      <c r="AFF44" s="39"/>
      <c r="AFG44" s="39"/>
      <c r="AFH44" s="39"/>
      <c r="AFI44" s="39"/>
      <c r="AFJ44" s="39"/>
      <c r="AFK44" s="39"/>
      <c r="AFL44" s="39"/>
      <c r="AFM44" s="39"/>
      <c r="AFN44" s="39"/>
      <c r="AFO44" s="39"/>
      <c r="AFP44" s="39"/>
      <c r="AFQ44" s="39"/>
      <c r="AFR44" s="39"/>
      <c r="AFS44" s="39"/>
      <c r="AFT44" s="39"/>
      <c r="AFU44" s="39"/>
      <c r="AFV44" s="39"/>
      <c r="AFW44" s="39"/>
      <c r="AFX44" s="39"/>
    </row>
    <row r="45" spans="1:856" s="37" customFormat="1" ht="27" customHeight="1" x14ac:dyDescent="0.25">
      <c r="A45" s="463"/>
      <c r="B45" s="463"/>
      <c r="C45" s="463"/>
      <c r="D45" s="463"/>
      <c r="E45" s="463"/>
      <c r="F45" s="463"/>
      <c r="G45" s="463"/>
      <c r="H45" s="463"/>
      <c r="I45" s="463"/>
      <c r="J45" s="463"/>
      <c r="K45" s="463"/>
      <c r="L45" s="463"/>
      <c r="M45" s="463"/>
      <c r="N45" s="463"/>
      <c r="O45" s="463"/>
      <c r="P45" s="463"/>
      <c r="Q45" s="463"/>
      <c r="R45" s="463"/>
      <c r="S45" s="463"/>
      <c r="T45" s="463"/>
      <c r="U45" s="463"/>
      <c r="V45" s="463"/>
      <c r="W45" s="463"/>
      <c r="X45" s="463"/>
      <c r="Y45" s="463"/>
      <c r="Z45" s="463"/>
      <c r="AA45" s="463"/>
      <c r="AB45" s="463"/>
      <c r="AC45" s="463"/>
      <c r="AD45" s="463"/>
      <c r="AE45" s="463"/>
      <c r="AF45" s="463"/>
      <c r="AG45" s="463"/>
      <c r="AH45" s="463"/>
      <c r="AI45" s="463"/>
      <c r="AJ45" s="463"/>
      <c r="AK45" s="463"/>
      <c r="AL45" s="463"/>
      <c r="AM45" s="463"/>
      <c r="AN45" s="463"/>
      <c r="AO45" s="463"/>
      <c r="AP45" s="463"/>
      <c r="AQ45" s="463"/>
      <c r="AR45" s="463"/>
      <c r="AS45" s="463"/>
      <c r="AT45" s="463"/>
      <c r="AU45" s="463"/>
      <c r="AV45" s="463"/>
      <c r="AW45" s="463"/>
      <c r="AX45" s="463"/>
      <c r="AY45" s="463"/>
      <c r="AZ45" s="463"/>
      <c r="BA45" s="463"/>
      <c r="BB45" s="463"/>
      <c r="BC45" s="463"/>
      <c r="BD45" s="463"/>
      <c r="BE45" s="463"/>
      <c r="BF45" s="463"/>
      <c r="BG45" s="463"/>
      <c r="BH45" s="463"/>
      <c r="BI45" s="463"/>
      <c r="BJ45" s="463"/>
      <c r="BK45" s="463"/>
      <c r="BL45" s="463"/>
      <c r="BM45" s="463"/>
      <c r="BN45" s="463"/>
      <c r="BO45" s="463"/>
      <c r="BP45" s="463"/>
      <c r="BQ45" s="463"/>
      <c r="BR45" s="463"/>
      <c r="BS45" s="463"/>
      <c r="BT45" s="463"/>
      <c r="BU45" s="463"/>
      <c r="BV45" s="463"/>
      <c r="BW45" s="463"/>
      <c r="BX45" s="463"/>
      <c r="BY45" s="463"/>
      <c r="BZ45" s="463"/>
      <c r="CA45" s="463"/>
      <c r="CB45" s="463"/>
      <c r="CC45" s="463"/>
      <c r="CD45" s="463"/>
      <c r="CE45" s="463"/>
      <c r="DW45" s="39"/>
      <c r="DX45" s="39"/>
      <c r="DY45" s="39"/>
      <c r="DZ45" s="39"/>
      <c r="EA45" s="39"/>
      <c r="EB45" s="39"/>
      <c r="EC45" s="39"/>
      <c r="ED45" s="39"/>
      <c r="EE45" s="39"/>
      <c r="EF45" s="39"/>
      <c r="EG45" s="39"/>
      <c r="EH45" s="39"/>
      <c r="EI45" s="39"/>
      <c r="EJ45" s="39"/>
      <c r="EK45" s="39"/>
      <c r="EL45" s="39"/>
      <c r="EM45" s="39"/>
      <c r="EN45" s="39"/>
      <c r="EO45" s="39"/>
      <c r="EP45" s="39"/>
      <c r="EQ45" s="39"/>
      <c r="ER45" s="39"/>
      <c r="ES45" s="39"/>
      <c r="ET45" s="39"/>
      <c r="EU45" s="39"/>
      <c r="EV45" s="39"/>
      <c r="EW45" s="39"/>
      <c r="EX45" s="39"/>
      <c r="EY45" s="39"/>
      <c r="EZ45" s="39"/>
      <c r="FA45" s="39"/>
      <c r="FB45" s="39"/>
      <c r="FC45" s="39"/>
      <c r="FD45" s="39"/>
      <c r="FE45" s="39"/>
      <c r="FF45" s="39"/>
      <c r="FG45" s="39"/>
      <c r="FH45" s="39"/>
      <c r="FI45" s="39"/>
      <c r="FJ45" s="39"/>
      <c r="FK45" s="39"/>
      <c r="FL45" s="39"/>
      <c r="FM45" s="39"/>
      <c r="FN45" s="39"/>
      <c r="FO45" s="39"/>
      <c r="FP45" s="39"/>
      <c r="FQ45" s="39"/>
      <c r="FR45" s="39"/>
      <c r="FS45" s="39"/>
      <c r="FT45" s="39"/>
      <c r="FU45" s="39"/>
      <c r="FV45" s="39"/>
      <c r="FW45" s="39"/>
      <c r="FX45" s="39"/>
      <c r="FY45" s="39"/>
      <c r="FZ45" s="39"/>
      <c r="GA45" s="39"/>
      <c r="GB45" s="39"/>
      <c r="GC45" s="39"/>
      <c r="GD45" s="39"/>
      <c r="GE45" s="39"/>
      <c r="GF45" s="39"/>
      <c r="GG45" s="39"/>
      <c r="GH45" s="39"/>
      <c r="GI45" s="39"/>
      <c r="GJ45" s="39"/>
      <c r="GK45" s="39"/>
      <c r="GL45" s="39"/>
      <c r="GM45" s="39"/>
      <c r="GN45" s="39"/>
      <c r="GO45" s="39"/>
      <c r="GP45" s="39"/>
      <c r="GQ45" s="39"/>
      <c r="GR45" s="39"/>
      <c r="GS45" s="39"/>
      <c r="GT45" s="39"/>
      <c r="GU45" s="39"/>
      <c r="GV45" s="39"/>
      <c r="GW45" s="39"/>
      <c r="GX45" s="39"/>
      <c r="GY45" s="39"/>
      <c r="GZ45" s="39"/>
      <c r="HA45" s="39"/>
      <c r="HB45" s="39"/>
      <c r="HC45" s="39"/>
      <c r="HD45" s="39"/>
      <c r="HE45" s="39"/>
      <c r="HF45" s="39"/>
      <c r="HG45" s="39"/>
      <c r="HH45" s="39"/>
      <c r="HI45" s="39"/>
      <c r="HJ45" s="39"/>
      <c r="HK45" s="39"/>
      <c r="HL45" s="39"/>
      <c r="HM45" s="39"/>
      <c r="HN45" s="39"/>
      <c r="HO45" s="39"/>
      <c r="HP45" s="39"/>
      <c r="HQ45" s="39"/>
      <c r="HR45" s="39"/>
      <c r="HS45" s="39"/>
      <c r="HT45" s="39"/>
      <c r="HU45" s="39"/>
      <c r="HV45" s="39"/>
      <c r="HW45" s="39"/>
      <c r="HX45" s="39"/>
      <c r="HY45" s="39"/>
      <c r="HZ45" s="39"/>
      <c r="IA45" s="39"/>
      <c r="IB45" s="39"/>
      <c r="IC45" s="39"/>
      <c r="ID45" s="39"/>
      <c r="IE45" s="39"/>
      <c r="IF45" s="39"/>
      <c r="IG45" s="39"/>
      <c r="IH45" s="39"/>
      <c r="II45" s="39"/>
      <c r="IJ45" s="39"/>
      <c r="IK45" s="39"/>
      <c r="IL45" s="39"/>
      <c r="IM45" s="39"/>
      <c r="IN45" s="39"/>
      <c r="IO45" s="39"/>
      <c r="IP45" s="39"/>
      <c r="IQ45" s="39"/>
      <c r="IR45" s="39"/>
      <c r="IS45" s="39"/>
      <c r="IT45" s="39"/>
      <c r="IU45" s="39"/>
      <c r="IV45" s="39"/>
      <c r="IW45" s="39"/>
      <c r="IX45" s="39"/>
      <c r="IY45" s="39"/>
      <c r="IZ45" s="39"/>
      <c r="JA45" s="39"/>
      <c r="JB45" s="39"/>
      <c r="JC45" s="39"/>
      <c r="JD45" s="39"/>
      <c r="JE45" s="39"/>
      <c r="JF45" s="39"/>
      <c r="JG45" s="39"/>
      <c r="JH45" s="39"/>
      <c r="JI45" s="39"/>
      <c r="JJ45" s="39"/>
      <c r="JK45" s="39"/>
      <c r="JL45" s="39"/>
      <c r="JM45" s="39"/>
      <c r="JN45" s="39"/>
      <c r="JO45" s="39"/>
      <c r="JP45" s="39"/>
      <c r="JQ45" s="39"/>
      <c r="JR45" s="39"/>
      <c r="JS45" s="39"/>
      <c r="JT45" s="39"/>
      <c r="JU45" s="39"/>
      <c r="JV45" s="39"/>
      <c r="JW45" s="39"/>
      <c r="JX45" s="39"/>
      <c r="JY45" s="39"/>
      <c r="JZ45" s="39"/>
      <c r="KA45" s="39"/>
      <c r="KB45" s="39"/>
      <c r="KC45" s="39"/>
      <c r="KD45" s="39"/>
      <c r="KE45" s="39"/>
      <c r="KF45" s="39"/>
      <c r="KG45" s="39"/>
      <c r="KH45" s="39"/>
      <c r="KI45" s="39"/>
      <c r="KJ45" s="39"/>
      <c r="KK45" s="39"/>
      <c r="KL45" s="39"/>
      <c r="KM45" s="39"/>
      <c r="KN45" s="39"/>
      <c r="KO45" s="39"/>
      <c r="KP45" s="39"/>
      <c r="KQ45" s="39"/>
      <c r="KR45" s="39"/>
      <c r="KS45" s="39"/>
      <c r="KT45" s="39"/>
      <c r="KU45" s="39"/>
      <c r="KV45" s="39"/>
      <c r="KW45" s="39"/>
      <c r="KX45" s="39"/>
      <c r="KY45" s="39"/>
      <c r="KZ45" s="39"/>
      <c r="LA45" s="39"/>
      <c r="LB45" s="39"/>
      <c r="LC45" s="39"/>
      <c r="LD45" s="39"/>
      <c r="LE45" s="39"/>
      <c r="LF45" s="39"/>
      <c r="LG45" s="39"/>
      <c r="LH45" s="39"/>
      <c r="LI45" s="39"/>
      <c r="LJ45" s="39"/>
      <c r="LK45" s="39"/>
      <c r="LL45" s="39"/>
      <c r="LM45" s="39"/>
      <c r="LN45" s="39"/>
      <c r="LO45" s="39"/>
      <c r="LP45" s="39"/>
      <c r="LQ45" s="39"/>
      <c r="LR45" s="39"/>
      <c r="LS45" s="39"/>
      <c r="LT45" s="39"/>
      <c r="LU45" s="39"/>
      <c r="LV45" s="39"/>
      <c r="LW45" s="39"/>
      <c r="LX45" s="39"/>
      <c r="LY45" s="39"/>
      <c r="LZ45" s="39"/>
      <c r="MA45" s="39"/>
      <c r="MB45" s="39"/>
      <c r="MC45" s="39"/>
      <c r="MD45" s="39"/>
      <c r="ME45" s="39"/>
      <c r="MF45" s="39"/>
      <c r="MG45" s="39"/>
      <c r="MH45" s="39"/>
      <c r="MI45" s="39"/>
      <c r="MJ45" s="39"/>
      <c r="MK45" s="39"/>
      <c r="ML45" s="39"/>
      <c r="MM45" s="39"/>
      <c r="MN45" s="39"/>
      <c r="MO45" s="39"/>
      <c r="MP45" s="39"/>
      <c r="MQ45" s="39"/>
      <c r="MR45" s="39"/>
      <c r="MS45" s="39"/>
      <c r="MT45" s="39"/>
      <c r="MU45" s="39"/>
      <c r="MV45" s="39"/>
      <c r="MW45" s="39"/>
      <c r="MX45" s="39"/>
      <c r="MY45" s="39"/>
      <c r="MZ45" s="39"/>
      <c r="NA45" s="39"/>
      <c r="NB45" s="39"/>
      <c r="NC45" s="39"/>
      <c r="ND45" s="39"/>
      <c r="NE45" s="39"/>
      <c r="NF45" s="39"/>
      <c r="NG45" s="39"/>
      <c r="NH45" s="39"/>
      <c r="NI45" s="39"/>
      <c r="NJ45" s="39"/>
      <c r="NK45" s="39"/>
      <c r="NL45" s="39"/>
      <c r="NM45" s="39"/>
      <c r="NN45" s="39"/>
      <c r="NO45" s="39"/>
      <c r="NP45" s="39"/>
      <c r="NQ45" s="39"/>
      <c r="NR45" s="39"/>
      <c r="NS45" s="39"/>
      <c r="NT45" s="39"/>
      <c r="NU45" s="39"/>
      <c r="NV45" s="39"/>
      <c r="NW45" s="39"/>
      <c r="NX45" s="39"/>
      <c r="NY45" s="39"/>
      <c r="NZ45" s="39"/>
      <c r="OA45" s="39"/>
      <c r="OB45" s="39"/>
      <c r="OC45" s="39"/>
      <c r="OD45" s="39"/>
      <c r="OE45" s="39"/>
      <c r="OF45" s="39"/>
      <c r="OG45" s="39"/>
      <c r="OH45" s="39"/>
      <c r="OI45" s="39"/>
      <c r="OJ45" s="39"/>
      <c r="OK45" s="39"/>
      <c r="OL45" s="39"/>
      <c r="OM45" s="39"/>
      <c r="ON45" s="39"/>
      <c r="OO45" s="39"/>
      <c r="OP45" s="39"/>
      <c r="OQ45" s="39"/>
      <c r="OR45" s="39"/>
      <c r="OS45" s="39"/>
      <c r="OT45" s="39"/>
      <c r="OU45" s="39"/>
      <c r="OV45" s="39"/>
      <c r="OW45" s="39"/>
      <c r="OX45" s="39"/>
      <c r="OY45" s="39"/>
      <c r="OZ45" s="39"/>
      <c r="PA45" s="39"/>
      <c r="PB45" s="39"/>
      <c r="PC45" s="39"/>
      <c r="PD45" s="39"/>
      <c r="PE45" s="39"/>
      <c r="PF45" s="39"/>
      <c r="PG45" s="39"/>
      <c r="PH45" s="39"/>
      <c r="PI45" s="39"/>
      <c r="PJ45" s="39"/>
      <c r="PK45" s="39"/>
      <c r="PL45" s="39"/>
      <c r="PM45" s="39"/>
      <c r="PN45" s="39"/>
      <c r="PO45" s="39"/>
      <c r="PP45" s="39"/>
      <c r="PQ45" s="39"/>
      <c r="PR45" s="39"/>
      <c r="PS45" s="39"/>
      <c r="PT45" s="39"/>
      <c r="PU45" s="39"/>
      <c r="PV45" s="39"/>
      <c r="PW45" s="39"/>
      <c r="PX45" s="39"/>
      <c r="PY45" s="39"/>
      <c r="PZ45" s="39"/>
      <c r="QA45" s="39"/>
      <c r="QB45" s="39"/>
      <c r="QC45" s="39"/>
      <c r="QD45" s="39"/>
      <c r="QE45" s="39"/>
      <c r="QF45" s="39"/>
      <c r="QG45" s="39"/>
      <c r="QH45" s="39"/>
      <c r="QI45" s="39"/>
      <c r="QJ45" s="39"/>
      <c r="QK45" s="39"/>
      <c r="QL45" s="39"/>
      <c r="QM45" s="39"/>
      <c r="QN45" s="39"/>
      <c r="QO45" s="39"/>
      <c r="QP45" s="39"/>
      <c r="QQ45" s="39"/>
      <c r="QR45" s="39"/>
      <c r="QS45" s="39"/>
      <c r="QT45" s="39"/>
      <c r="QU45" s="39"/>
      <c r="QV45" s="39"/>
      <c r="QW45" s="39"/>
      <c r="QX45" s="39"/>
      <c r="QY45" s="39"/>
      <c r="QZ45" s="39"/>
      <c r="RA45" s="39"/>
      <c r="RB45" s="39"/>
      <c r="RC45" s="39"/>
      <c r="RD45" s="39"/>
      <c r="RE45" s="39"/>
      <c r="RF45" s="39"/>
      <c r="RG45" s="39"/>
      <c r="RH45" s="39"/>
      <c r="RI45" s="39"/>
      <c r="RJ45" s="39"/>
      <c r="RK45" s="39"/>
      <c r="RL45" s="39"/>
      <c r="RM45" s="39"/>
      <c r="RN45" s="39"/>
      <c r="RO45" s="39"/>
      <c r="RP45" s="39"/>
      <c r="RQ45" s="39"/>
      <c r="RR45" s="39"/>
      <c r="RS45" s="39"/>
      <c r="RT45" s="39"/>
      <c r="RU45" s="39"/>
      <c r="RV45" s="39"/>
      <c r="RW45" s="39"/>
      <c r="RX45" s="39"/>
      <c r="RY45" s="39"/>
      <c r="RZ45" s="39"/>
      <c r="SA45" s="39"/>
      <c r="SB45" s="39"/>
      <c r="SC45" s="39"/>
      <c r="SD45" s="39"/>
      <c r="SE45" s="39"/>
      <c r="SF45" s="39"/>
      <c r="SG45" s="39"/>
      <c r="SH45" s="39"/>
      <c r="SI45" s="39"/>
      <c r="SJ45" s="39"/>
      <c r="SK45" s="39"/>
      <c r="SL45" s="39"/>
      <c r="SM45" s="39"/>
      <c r="SN45" s="39"/>
      <c r="SO45" s="39"/>
      <c r="SP45" s="39"/>
      <c r="SQ45" s="39"/>
      <c r="SR45" s="39"/>
      <c r="SS45" s="39"/>
      <c r="ST45" s="39"/>
      <c r="SU45" s="39"/>
      <c r="SV45" s="39"/>
      <c r="SW45" s="39"/>
      <c r="SX45" s="39"/>
      <c r="SY45" s="39"/>
      <c r="SZ45" s="39"/>
      <c r="TA45" s="39"/>
      <c r="TB45" s="39"/>
      <c r="TC45" s="39"/>
      <c r="TD45" s="39"/>
      <c r="TE45" s="39"/>
      <c r="TF45" s="39"/>
      <c r="TG45" s="39"/>
      <c r="TH45" s="39"/>
      <c r="TI45" s="39"/>
      <c r="TJ45" s="39"/>
      <c r="TK45" s="39"/>
      <c r="TL45" s="39"/>
      <c r="TM45" s="39"/>
      <c r="TN45" s="39"/>
      <c r="TO45" s="39"/>
      <c r="TP45" s="39"/>
      <c r="TQ45" s="39"/>
      <c r="TR45" s="39"/>
      <c r="TS45" s="39"/>
      <c r="TT45" s="39"/>
      <c r="TU45" s="39"/>
      <c r="TV45" s="39"/>
      <c r="TW45" s="39"/>
      <c r="TX45" s="39"/>
      <c r="TY45" s="39"/>
      <c r="TZ45" s="39"/>
      <c r="UA45" s="39"/>
      <c r="UB45" s="39"/>
      <c r="UC45" s="39"/>
      <c r="UD45" s="39"/>
      <c r="UE45" s="39"/>
      <c r="UF45" s="39"/>
      <c r="UG45" s="39"/>
      <c r="UH45" s="39"/>
      <c r="UI45" s="39"/>
      <c r="UJ45" s="39"/>
      <c r="UK45" s="39"/>
      <c r="UL45" s="39"/>
      <c r="UM45" s="39"/>
      <c r="UN45" s="39"/>
      <c r="UO45" s="39"/>
      <c r="UP45" s="39"/>
      <c r="UQ45" s="39"/>
      <c r="UR45" s="39"/>
      <c r="US45" s="39"/>
      <c r="UT45" s="39"/>
      <c r="UU45" s="39"/>
      <c r="UV45" s="39"/>
      <c r="UW45" s="39"/>
      <c r="UX45" s="39"/>
      <c r="UY45" s="39"/>
      <c r="UZ45" s="39"/>
      <c r="VA45" s="39"/>
      <c r="VB45" s="39"/>
      <c r="VC45" s="39"/>
      <c r="VD45" s="39"/>
      <c r="VE45" s="39"/>
      <c r="VF45" s="39"/>
      <c r="VG45" s="39"/>
      <c r="VH45" s="39"/>
      <c r="VI45" s="39"/>
      <c r="VJ45" s="39"/>
      <c r="VK45" s="39"/>
      <c r="VL45" s="39"/>
      <c r="VM45" s="39"/>
      <c r="VN45" s="39"/>
      <c r="VO45" s="39"/>
      <c r="VP45" s="39"/>
      <c r="VQ45" s="39"/>
      <c r="VR45" s="39"/>
      <c r="VS45" s="39"/>
      <c r="VT45" s="39"/>
      <c r="VU45" s="39"/>
      <c r="VV45" s="39"/>
      <c r="VW45" s="39"/>
      <c r="VX45" s="39"/>
      <c r="VY45" s="39"/>
      <c r="VZ45" s="39"/>
      <c r="WA45" s="39"/>
      <c r="WB45" s="39"/>
      <c r="WC45" s="39"/>
      <c r="WD45" s="39"/>
      <c r="WE45" s="39"/>
      <c r="WF45" s="39"/>
      <c r="WG45" s="39"/>
      <c r="WH45" s="39"/>
      <c r="WI45" s="39"/>
      <c r="WJ45" s="39"/>
      <c r="WK45" s="39"/>
      <c r="WL45" s="39"/>
      <c r="WM45" s="39"/>
      <c r="WN45" s="39"/>
      <c r="WO45" s="39"/>
      <c r="WP45" s="39"/>
      <c r="WQ45" s="39"/>
      <c r="WR45" s="39"/>
      <c r="WS45" s="39"/>
      <c r="WT45" s="39"/>
      <c r="WU45" s="39"/>
      <c r="WV45" s="39"/>
      <c r="WW45" s="39"/>
      <c r="WX45" s="39"/>
      <c r="WY45" s="39"/>
      <c r="WZ45" s="39"/>
      <c r="XA45" s="39"/>
      <c r="XB45" s="39"/>
      <c r="XC45" s="39"/>
      <c r="XD45" s="39"/>
      <c r="XE45" s="39"/>
      <c r="XF45" s="39"/>
      <c r="XG45" s="39"/>
      <c r="XH45" s="39"/>
      <c r="XI45" s="39"/>
      <c r="XJ45" s="39"/>
      <c r="XK45" s="39"/>
      <c r="XL45" s="39"/>
      <c r="XM45" s="39"/>
      <c r="XN45" s="39"/>
      <c r="XO45" s="39"/>
      <c r="XP45" s="39"/>
      <c r="XQ45" s="39"/>
      <c r="XR45" s="39"/>
      <c r="XS45" s="39"/>
      <c r="XT45" s="39"/>
      <c r="XU45" s="39"/>
      <c r="XV45" s="39"/>
      <c r="XW45" s="39"/>
      <c r="XX45" s="39"/>
      <c r="XY45" s="39"/>
      <c r="XZ45" s="39"/>
      <c r="YA45" s="39"/>
      <c r="YB45" s="39"/>
      <c r="YC45" s="39"/>
      <c r="YD45" s="39"/>
      <c r="YE45" s="39"/>
      <c r="YF45" s="39"/>
      <c r="YG45" s="39"/>
      <c r="YH45" s="39"/>
      <c r="YI45" s="39"/>
      <c r="YJ45" s="39"/>
      <c r="YK45" s="39"/>
      <c r="YL45" s="39"/>
      <c r="YM45" s="39"/>
      <c r="YN45" s="39"/>
      <c r="YO45" s="39"/>
      <c r="YP45" s="39"/>
      <c r="YQ45" s="39"/>
      <c r="YR45" s="39"/>
      <c r="YS45" s="39"/>
      <c r="YT45" s="39"/>
      <c r="YU45" s="39"/>
      <c r="YV45" s="39"/>
      <c r="YW45" s="39"/>
      <c r="YX45" s="39"/>
      <c r="YY45" s="39"/>
      <c r="YZ45" s="39"/>
      <c r="ZA45" s="39"/>
      <c r="ZB45" s="39"/>
      <c r="ZC45" s="39"/>
      <c r="ZD45" s="39"/>
      <c r="ZE45" s="39"/>
      <c r="ZF45" s="39"/>
      <c r="ZG45" s="39"/>
      <c r="ZH45" s="39"/>
      <c r="ZI45" s="39"/>
      <c r="ZJ45" s="39"/>
      <c r="ZK45" s="39"/>
      <c r="ZL45" s="39"/>
      <c r="ZM45" s="39"/>
      <c r="ZN45" s="39"/>
      <c r="ZO45" s="39"/>
      <c r="ZP45" s="39"/>
      <c r="ZQ45" s="39"/>
      <c r="ZR45" s="39"/>
      <c r="ZS45" s="39"/>
      <c r="ZT45" s="39"/>
      <c r="ZU45" s="39"/>
      <c r="ZV45" s="39"/>
      <c r="ZW45" s="39"/>
      <c r="ZX45" s="39"/>
      <c r="ZY45" s="39"/>
      <c r="ZZ45" s="39"/>
      <c r="AAA45" s="39"/>
      <c r="AAB45" s="39"/>
      <c r="AAC45" s="39"/>
      <c r="AAD45" s="39"/>
      <c r="AAE45" s="39"/>
      <c r="AAF45" s="39"/>
      <c r="AAG45" s="39"/>
      <c r="AAH45" s="39"/>
      <c r="AAI45" s="39"/>
      <c r="AAJ45" s="39"/>
      <c r="AAK45" s="39"/>
      <c r="AAL45" s="39"/>
      <c r="AAM45" s="39"/>
      <c r="AAN45" s="39"/>
      <c r="AAO45" s="39"/>
      <c r="AAP45" s="39"/>
      <c r="AAQ45" s="39"/>
      <c r="AAR45" s="39"/>
      <c r="AAS45" s="39"/>
      <c r="AAT45" s="39"/>
      <c r="AAU45" s="39"/>
      <c r="AAV45" s="39"/>
      <c r="AAW45" s="39"/>
      <c r="AAX45" s="39"/>
      <c r="AAY45" s="39"/>
      <c r="AAZ45" s="39"/>
      <c r="ABA45" s="39"/>
      <c r="ABB45" s="39"/>
      <c r="ABC45" s="39"/>
      <c r="ABD45" s="39"/>
      <c r="ABE45" s="39"/>
      <c r="ABF45" s="39"/>
      <c r="ABG45" s="39"/>
      <c r="ABH45" s="39"/>
      <c r="ABI45" s="39"/>
      <c r="ABJ45" s="39"/>
      <c r="ABK45" s="39"/>
      <c r="ABL45" s="39"/>
      <c r="ABM45" s="39"/>
      <c r="ABN45" s="39"/>
      <c r="ABO45" s="39"/>
      <c r="ABP45" s="39"/>
      <c r="ABQ45" s="39"/>
      <c r="ABR45" s="39"/>
      <c r="ABS45" s="39"/>
      <c r="ABT45" s="39"/>
      <c r="ABU45" s="39"/>
      <c r="ABV45" s="39"/>
      <c r="ABW45" s="39"/>
      <c r="ABX45" s="39"/>
      <c r="ABY45" s="39"/>
      <c r="ABZ45" s="39"/>
      <c r="ACA45" s="39"/>
      <c r="ACB45" s="39"/>
      <c r="ACC45" s="39"/>
      <c r="ACD45" s="39"/>
      <c r="ACE45" s="39"/>
      <c r="ACF45" s="39"/>
      <c r="ACG45" s="39"/>
      <c r="ACH45" s="39"/>
      <c r="ACI45" s="39"/>
      <c r="ACJ45" s="39"/>
      <c r="ACK45" s="39"/>
      <c r="ACL45" s="39"/>
      <c r="ACM45" s="39"/>
      <c r="ACN45" s="39"/>
      <c r="ACO45" s="39"/>
      <c r="ACP45" s="39"/>
      <c r="ACQ45" s="39"/>
      <c r="ACR45" s="39"/>
      <c r="ACS45" s="39"/>
      <c r="ACT45" s="39"/>
      <c r="ACU45" s="39"/>
      <c r="ACV45" s="39"/>
      <c r="ACW45" s="39"/>
      <c r="ACX45" s="39"/>
      <c r="ACY45" s="39"/>
      <c r="ACZ45" s="39"/>
      <c r="ADA45" s="39"/>
      <c r="ADB45" s="39"/>
      <c r="ADC45" s="39"/>
      <c r="ADD45" s="39"/>
      <c r="ADE45" s="39"/>
      <c r="ADF45" s="39"/>
      <c r="ADG45" s="39"/>
      <c r="ADH45" s="39"/>
      <c r="ADI45" s="39"/>
      <c r="ADJ45" s="39"/>
      <c r="ADK45" s="39"/>
      <c r="ADL45" s="39"/>
      <c r="ADM45" s="39"/>
      <c r="ADN45" s="39"/>
      <c r="ADO45" s="39"/>
      <c r="ADP45" s="39"/>
      <c r="ADQ45" s="39"/>
      <c r="ADR45" s="39"/>
      <c r="ADS45" s="39"/>
      <c r="ADT45" s="39"/>
      <c r="ADU45" s="39"/>
      <c r="ADV45" s="39"/>
      <c r="ADW45" s="39"/>
      <c r="ADX45" s="39"/>
      <c r="ADY45" s="39"/>
      <c r="ADZ45" s="39"/>
      <c r="AEA45" s="39"/>
      <c r="AEB45" s="39"/>
      <c r="AEC45" s="39"/>
      <c r="AED45" s="39"/>
      <c r="AEE45" s="39"/>
      <c r="AEF45" s="39"/>
      <c r="AEG45" s="39"/>
      <c r="AEH45" s="39"/>
      <c r="AEI45" s="39"/>
      <c r="AEJ45" s="39"/>
      <c r="AEK45" s="39"/>
      <c r="AEL45" s="39"/>
      <c r="AEM45" s="39"/>
      <c r="AEN45" s="39"/>
      <c r="AEO45" s="39"/>
      <c r="AEP45" s="39"/>
      <c r="AEQ45" s="39"/>
      <c r="AER45" s="39"/>
      <c r="AES45" s="39"/>
      <c r="AET45" s="39"/>
      <c r="AEU45" s="39"/>
      <c r="AEV45" s="39"/>
      <c r="AEW45" s="39"/>
      <c r="AEX45" s="39"/>
      <c r="AEY45" s="39"/>
      <c r="AEZ45" s="39"/>
      <c r="AFA45" s="39"/>
      <c r="AFB45" s="39"/>
      <c r="AFC45" s="39"/>
      <c r="AFD45" s="39"/>
      <c r="AFE45" s="39"/>
      <c r="AFF45" s="39"/>
      <c r="AFG45" s="39"/>
      <c r="AFH45" s="39"/>
      <c r="AFI45" s="39"/>
      <c r="AFJ45" s="39"/>
      <c r="AFK45" s="39"/>
      <c r="AFL45" s="39"/>
      <c r="AFM45" s="39"/>
      <c r="AFN45" s="39"/>
      <c r="AFO45" s="39"/>
      <c r="AFP45" s="39"/>
      <c r="AFQ45" s="39"/>
      <c r="AFR45" s="39"/>
      <c r="AFS45" s="39"/>
      <c r="AFT45" s="39"/>
      <c r="AFU45" s="39"/>
      <c r="AFV45" s="39"/>
      <c r="AFW45" s="39"/>
      <c r="AFX45" s="39"/>
    </row>
    <row r="46" spans="1:856" s="37" customFormat="1" ht="27" customHeight="1" x14ac:dyDescent="0.25">
      <c r="A46" s="463"/>
      <c r="B46" s="463"/>
      <c r="C46" s="463"/>
      <c r="D46" s="463"/>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463"/>
      <c r="AH46" s="463"/>
      <c r="AI46" s="463"/>
      <c r="AJ46" s="463"/>
      <c r="AK46" s="463"/>
      <c r="AL46" s="463"/>
      <c r="AM46" s="463"/>
      <c r="AN46" s="463"/>
      <c r="AO46" s="463"/>
      <c r="AP46" s="463"/>
      <c r="AQ46" s="463"/>
      <c r="AR46" s="463"/>
      <c r="AS46" s="463"/>
      <c r="AT46" s="463"/>
      <c r="AU46" s="463"/>
      <c r="AV46" s="463"/>
      <c r="AW46" s="463"/>
      <c r="AX46" s="463"/>
      <c r="AY46" s="463"/>
      <c r="AZ46" s="463"/>
      <c r="BA46" s="463"/>
      <c r="BB46" s="463"/>
      <c r="BC46" s="463"/>
      <c r="BD46" s="463"/>
      <c r="BE46" s="463"/>
      <c r="BF46" s="463"/>
      <c r="BG46" s="463"/>
      <c r="BH46" s="463"/>
      <c r="BI46" s="463"/>
      <c r="BJ46" s="463"/>
      <c r="BK46" s="463"/>
      <c r="BL46" s="463"/>
      <c r="BM46" s="463"/>
      <c r="BN46" s="463"/>
      <c r="BO46" s="463"/>
      <c r="BP46" s="463"/>
      <c r="BQ46" s="463"/>
      <c r="BR46" s="463"/>
      <c r="BS46" s="463"/>
      <c r="BT46" s="463"/>
      <c r="BU46" s="463"/>
      <c r="BV46" s="463"/>
      <c r="BW46" s="463"/>
      <c r="BX46" s="463"/>
      <c r="BY46" s="463"/>
      <c r="BZ46" s="463"/>
      <c r="CA46" s="463"/>
      <c r="CB46" s="463"/>
      <c r="CC46" s="463"/>
      <c r="CD46" s="463"/>
      <c r="CE46" s="463"/>
      <c r="DW46" s="39"/>
      <c r="DX46" s="39"/>
      <c r="DY46" s="39"/>
      <c r="DZ46" s="39"/>
      <c r="EA46" s="39"/>
      <c r="EB46" s="39"/>
      <c r="EC46" s="39"/>
      <c r="ED46" s="39"/>
      <c r="EE46" s="39"/>
      <c r="EF46" s="39"/>
      <c r="EG46" s="39"/>
      <c r="EH46" s="39"/>
      <c r="EI46" s="39"/>
      <c r="EJ46" s="39"/>
      <c r="EK46" s="39"/>
      <c r="EL46" s="39"/>
      <c r="EM46" s="39"/>
      <c r="EN46" s="39"/>
      <c r="EO46" s="39"/>
      <c r="EP46" s="39"/>
      <c r="EQ46" s="39"/>
      <c r="ER46" s="39"/>
      <c r="ES46" s="39"/>
      <c r="ET46" s="39"/>
      <c r="EU46" s="39"/>
      <c r="EV46" s="39"/>
      <c r="EW46" s="39"/>
      <c r="EX46" s="39"/>
      <c r="EY46" s="39"/>
      <c r="EZ46" s="39"/>
      <c r="FA46" s="39"/>
      <c r="FB46" s="39"/>
      <c r="FC46" s="39"/>
      <c r="FD46" s="39"/>
      <c r="FE46" s="39"/>
      <c r="FF46" s="39"/>
      <c r="FG46" s="39"/>
      <c r="FH46" s="39"/>
      <c r="FI46" s="39"/>
      <c r="FJ46" s="39"/>
      <c r="FK46" s="39"/>
      <c r="FL46" s="39"/>
      <c r="FM46" s="39"/>
      <c r="FN46" s="39"/>
      <c r="FO46" s="39"/>
      <c r="FP46" s="39"/>
      <c r="FQ46" s="39"/>
      <c r="FR46" s="39"/>
      <c r="FS46" s="39"/>
      <c r="FT46" s="39"/>
      <c r="FU46" s="39"/>
      <c r="FV46" s="39"/>
      <c r="FW46" s="39"/>
      <c r="FX46" s="39"/>
      <c r="FY46" s="39"/>
      <c r="FZ46" s="39"/>
      <c r="GA46" s="39"/>
      <c r="GB46" s="39"/>
      <c r="GC46" s="39"/>
      <c r="GD46" s="39"/>
      <c r="GE46" s="39"/>
      <c r="GF46" s="39"/>
      <c r="GG46" s="39"/>
      <c r="GH46" s="39"/>
      <c r="GI46" s="39"/>
      <c r="GJ46" s="39"/>
      <c r="GK46" s="39"/>
      <c r="GL46" s="39"/>
      <c r="GM46" s="39"/>
      <c r="GN46" s="39"/>
      <c r="GO46" s="39"/>
      <c r="GP46" s="39"/>
      <c r="GQ46" s="39"/>
      <c r="GR46" s="39"/>
      <c r="GS46" s="39"/>
      <c r="GT46" s="39"/>
      <c r="GU46" s="39"/>
      <c r="GV46" s="39"/>
      <c r="GW46" s="39"/>
      <c r="GX46" s="39"/>
      <c r="GY46" s="39"/>
      <c r="GZ46" s="39"/>
      <c r="HA46" s="39"/>
      <c r="HB46" s="39"/>
      <c r="HC46" s="39"/>
      <c r="HD46" s="39"/>
      <c r="HE46" s="39"/>
      <c r="HF46" s="39"/>
      <c r="HG46" s="39"/>
      <c r="HH46" s="39"/>
      <c r="HI46" s="39"/>
      <c r="HJ46" s="39"/>
      <c r="HK46" s="39"/>
      <c r="HL46" s="39"/>
      <c r="HM46" s="39"/>
      <c r="HN46" s="39"/>
      <c r="HO46" s="39"/>
      <c r="HP46" s="39"/>
      <c r="HQ46" s="39"/>
      <c r="HR46" s="39"/>
      <c r="HS46" s="39"/>
      <c r="HT46" s="39"/>
      <c r="HU46" s="39"/>
      <c r="HV46" s="39"/>
      <c r="HW46" s="39"/>
      <c r="HX46" s="39"/>
      <c r="HY46" s="39"/>
      <c r="HZ46" s="39"/>
      <c r="IA46" s="39"/>
      <c r="IB46" s="39"/>
      <c r="IC46" s="39"/>
      <c r="ID46" s="39"/>
      <c r="IE46" s="39"/>
      <c r="IF46" s="39"/>
      <c r="IG46" s="39"/>
      <c r="IH46" s="39"/>
      <c r="II46" s="39"/>
      <c r="IJ46" s="39"/>
      <c r="IK46" s="39"/>
      <c r="IL46" s="39"/>
      <c r="IM46" s="39"/>
      <c r="IN46" s="39"/>
      <c r="IO46" s="39"/>
      <c r="IP46" s="39"/>
      <c r="IQ46" s="39"/>
      <c r="IR46" s="39"/>
      <c r="IS46" s="39"/>
      <c r="IT46" s="39"/>
      <c r="IU46" s="39"/>
      <c r="IV46" s="39"/>
      <c r="IW46" s="39"/>
      <c r="IX46" s="39"/>
      <c r="IY46" s="39"/>
      <c r="IZ46" s="39"/>
      <c r="JA46" s="39"/>
      <c r="JB46" s="39"/>
      <c r="JC46" s="39"/>
      <c r="JD46" s="39"/>
      <c r="JE46" s="39"/>
      <c r="JF46" s="39"/>
      <c r="JG46" s="39"/>
      <c r="JH46" s="39"/>
      <c r="JI46" s="39"/>
      <c r="JJ46" s="39"/>
      <c r="JK46" s="39"/>
      <c r="JL46" s="39"/>
      <c r="JM46" s="39"/>
      <c r="JN46" s="39"/>
      <c r="JO46" s="39"/>
      <c r="JP46" s="39"/>
      <c r="JQ46" s="39"/>
      <c r="JR46" s="39"/>
      <c r="JS46" s="39"/>
      <c r="JT46" s="39"/>
      <c r="JU46" s="39"/>
      <c r="JV46" s="39"/>
      <c r="JW46" s="39"/>
      <c r="JX46" s="39"/>
      <c r="JY46" s="39"/>
      <c r="JZ46" s="39"/>
      <c r="KA46" s="39"/>
      <c r="KB46" s="39"/>
      <c r="KC46" s="39"/>
      <c r="KD46" s="39"/>
      <c r="KE46" s="39"/>
      <c r="KF46" s="39"/>
      <c r="KG46" s="39"/>
      <c r="KH46" s="39"/>
      <c r="KI46" s="39"/>
      <c r="KJ46" s="39"/>
      <c r="KK46" s="39"/>
      <c r="KL46" s="39"/>
      <c r="KM46" s="39"/>
      <c r="KN46" s="39"/>
      <c r="KO46" s="39"/>
      <c r="KP46" s="39"/>
      <c r="KQ46" s="39"/>
      <c r="KR46" s="39"/>
      <c r="KS46" s="39"/>
      <c r="KT46" s="39"/>
      <c r="KU46" s="39"/>
      <c r="KV46" s="39"/>
      <c r="KW46" s="39"/>
      <c r="KX46" s="39"/>
      <c r="KY46" s="39"/>
      <c r="KZ46" s="39"/>
      <c r="LA46" s="39"/>
      <c r="LB46" s="39"/>
      <c r="LC46" s="39"/>
      <c r="LD46" s="39"/>
      <c r="LE46" s="39"/>
      <c r="LF46" s="39"/>
      <c r="LG46" s="39"/>
      <c r="LH46" s="39"/>
      <c r="LI46" s="39"/>
      <c r="LJ46" s="39"/>
      <c r="LK46" s="39"/>
      <c r="LL46" s="39"/>
      <c r="LM46" s="39"/>
      <c r="LN46" s="39"/>
      <c r="LO46" s="39"/>
      <c r="LP46" s="39"/>
      <c r="LQ46" s="39"/>
      <c r="LR46" s="39"/>
      <c r="LS46" s="39"/>
      <c r="LT46" s="39"/>
      <c r="LU46" s="39"/>
      <c r="LV46" s="39"/>
      <c r="LW46" s="39"/>
      <c r="LX46" s="39"/>
      <c r="LY46" s="39"/>
      <c r="LZ46" s="39"/>
      <c r="MA46" s="39"/>
      <c r="MB46" s="39"/>
      <c r="MC46" s="39"/>
      <c r="MD46" s="39"/>
      <c r="ME46" s="39"/>
      <c r="MF46" s="39"/>
      <c r="MG46" s="39"/>
      <c r="MH46" s="39"/>
      <c r="MI46" s="39"/>
      <c r="MJ46" s="39"/>
      <c r="MK46" s="39"/>
      <c r="ML46" s="39"/>
      <c r="MM46" s="39"/>
      <c r="MN46" s="39"/>
      <c r="MO46" s="39"/>
      <c r="MP46" s="39"/>
      <c r="MQ46" s="39"/>
      <c r="MR46" s="39"/>
      <c r="MS46" s="39"/>
      <c r="MT46" s="39"/>
      <c r="MU46" s="39"/>
      <c r="MV46" s="39"/>
      <c r="MW46" s="39"/>
      <c r="MX46" s="39"/>
      <c r="MY46" s="39"/>
      <c r="MZ46" s="39"/>
      <c r="NA46" s="39"/>
      <c r="NB46" s="39"/>
      <c r="NC46" s="39"/>
      <c r="ND46" s="39"/>
      <c r="NE46" s="39"/>
      <c r="NF46" s="39"/>
      <c r="NG46" s="39"/>
      <c r="NH46" s="39"/>
      <c r="NI46" s="39"/>
      <c r="NJ46" s="39"/>
      <c r="NK46" s="39"/>
      <c r="NL46" s="39"/>
      <c r="NM46" s="39"/>
      <c r="NN46" s="39"/>
      <c r="NO46" s="39"/>
      <c r="NP46" s="39"/>
      <c r="NQ46" s="39"/>
      <c r="NR46" s="39"/>
      <c r="NS46" s="39"/>
      <c r="NT46" s="39"/>
      <c r="NU46" s="39"/>
      <c r="NV46" s="39"/>
      <c r="NW46" s="39"/>
      <c r="NX46" s="39"/>
      <c r="NY46" s="39"/>
      <c r="NZ46" s="39"/>
      <c r="OA46" s="39"/>
      <c r="OB46" s="39"/>
      <c r="OC46" s="39"/>
      <c r="OD46" s="39"/>
      <c r="OE46" s="39"/>
      <c r="OF46" s="39"/>
      <c r="OG46" s="39"/>
      <c r="OH46" s="39"/>
      <c r="OI46" s="39"/>
      <c r="OJ46" s="39"/>
      <c r="OK46" s="39"/>
      <c r="OL46" s="39"/>
      <c r="OM46" s="39"/>
      <c r="ON46" s="39"/>
      <c r="OO46" s="39"/>
      <c r="OP46" s="39"/>
      <c r="OQ46" s="39"/>
      <c r="OR46" s="39"/>
      <c r="OS46" s="39"/>
      <c r="OT46" s="39"/>
      <c r="OU46" s="39"/>
      <c r="OV46" s="39"/>
      <c r="OW46" s="39"/>
      <c r="OX46" s="39"/>
      <c r="OY46" s="39"/>
      <c r="OZ46" s="39"/>
      <c r="PA46" s="39"/>
      <c r="PB46" s="39"/>
      <c r="PC46" s="39"/>
      <c r="PD46" s="39"/>
      <c r="PE46" s="39"/>
      <c r="PF46" s="39"/>
      <c r="PG46" s="39"/>
      <c r="PH46" s="39"/>
      <c r="PI46" s="39"/>
      <c r="PJ46" s="39"/>
      <c r="PK46" s="39"/>
      <c r="PL46" s="39"/>
      <c r="PM46" s="39"/>
      <c r="PN46" s="39"/>
      <c r="PO46" s="39"/>
      <c r="PP46" s="39"/>
      <c r="PQ46" s="39"/>
      <c r="PR46" s="39"/>
      <c r="PS46" s="39"/>
      <c r="PT46" s="39"/>
      <c r="PU46" s="39"/>
      <c r="PV46" s="39"/>
      <c r="PW46" s="39"/>
      <c r="PX46" s="39"/>
      <c r="PY46" s="39"/>
      <c r="PZ46" s="39"/>
      <c r="QA46" s="39"/>
      <c r="QB46" s="39"/>
      <c r="QC46" s="39"/>
      <c r="QD46" s="39"/>
      <c r="QE46" s="39"/>
      <c r="QF46" s="39"/>
      <c r="QG46" s="39"/>
      <c r="QH46" s="39"/>
      <c r="QI46" s="39"/>
      <c r="QJ46" s="39"/>
      <c r="QK46" s="39"/>
      <c r="QL46" s="39"/>
      <c r="QM46" s="39"/>
      <c r="QN46" s="39"/>
      <c r="QO46" s="39"/>
      <c r="QP46" s="39"/>
      <c r="QQ46" s="39"/>
      <c r="QR46" s="39"/>
      <c r="QS46" s="39"/>
      <c r="QT46" s="39"/>
      <c r="QU46" s="39"/>
      <c r="QV46" s="39"/>
      <c r="QW46" s="39"/>
      <c r="QX46" s="39"/>
      <c r="QY46" s="39"/>
      <c r="QZ46" s="39"/>
      <c r="RA46" s="39"/>
      <c r="RB46" s="39"/>
      <c r="RC46" s="39"/>
      <c r="RD46" s="39"/>
      <c r="RE46" s="39"/>
      <c r="RF46" s="39"/>
      <c r="RG46" s="39"/>
      <c r="RH46" s="39"/>
      <c r="RI46" s="39"/>
      <c r="RJ46" s="39"/>
      <c r="RK46" s="39"/>
      <c r="RL46" s="39"/>
      <c r="RM46" s="39"/>
      <c r="RN46" s="39"/>
      <c r="RO46" s="39"/>
      <c r="RP46" s="39"/>
      <c r="RQ46" s="39"/>
      <c r="RR46" s="39"/>
      <c r="RS46" s="39"/>
      <c r="RT46" s="39"/>
      <c r="RU46" s="39"/>
      <c r="RV46" s="39"/>
      <c r="RW46" s="39"/>
      <c r="RX46" s="39"/>
      <c r="RY46" s="39"/>
      <c r="RZ46" s="39"/>
      <c r="SA46" s="39"/>
      <c r="SB46" s="39"/>
      <c r="SC46" s="39"/>
      <c r="SD46" s="39"/>
      <c r="SE46" s="39"/>
      <c r="SF46" s="39"/>
      <c r="SG46" s="39"/>
      <c r="SH46" s="39"/>
      <c r="SI46" s="39"/>
      <c r="SJ46" s="39"/>
      <c r="SK46" s="39"/>
      <c r="SL46" s="39"/>
      <c r="SM46" s="39"/>
      <c r="SN46" s="39"/>
      <c r="SO46" s="39"/>
      <c r="SP46" s="39"/>
      <c r="SQ46" s="39"/>
      <c r="SR46" s="39"/>
      <c r="SS46" s="39"/>
      <c r="ST46" s="39"/>
      <c r="SU46" s="39"/>
      <c r="SV46" s="39"/>
      <c r="SW46" s="39"/>
      <c r="SX46" s="39"/>
      <c r="SY46" s="39"/>
      <c r="SZ46" s="39"/>
      <c r="TA46" s="39"/>
      <c r="TB46" s="39"/>
      <c r="TC46" s="39"/>
      <c r="TD46" s="39"/>
      <c r="TE46" s="39"/>
      <c r="TF46" s="39"/>
      <c r="TG46" s="39"/>
      <c r="TH46" s="39"/>
      <c r="TI46" s="39"/>
      <c r="TJ46" s="39"/>
      <c r="TK46" s="39"/>
      <c r="TL46" s="39"/>
      <c r="TM46" s="39"/>
      <c r="TN46" s="39"/>
      <c r="TO46" s="39"/>
      <c r="TP46" s="39"/>
      <c r="TQ46" s="39"/>
      <c r="TR46" s="39"/>
      <c r="TS46" s="39"/>
      <c r="TT46" s="39"/>
      <c r="TU46" s="39"/>
      <c r="TV46" s="39"/>
      <c r="TW46" s="39"/>
      <c r="TX46" s="39"/>
      <c r="TY46" s="39"/>
      <c r="TZ46" s="39"/>
      <c r="UA46" s="39"/>
      <c r="UB46" s="39"/>
      <c r="UC46" s="39"/>
      <c r="UD46" s="39"/>
      <c r="UE46" s="39"/>
      <c r="UF46" s="39"/>
      <c r="UG46" s="39"/>
      <c r="UH46" s="39"/>
      <c r="UI46" s="39"/>
      <c r="UJ46" s="39"/>
      <c r="UK46" s="39"/>
      <c r="UL46" s="39"/>
      <c r="UM46" s="39"/>
      <c r="UN46" s="39"/>
      <c r="UO46" s="39"/>
      <c r="UP46" s="39"/>
      <c r="UQ46" s="39"/>
      <c r="UR46" s="39"/>
      <c r="US46" s="39"/>
      <c r="UT46" s="39"/>
      <c r="UU46" s="39"/>
      <c r="UV46" s="39"/>
      <c r="UW46" s="39"/>
      <c r="UX46" s="39"/>
      <c r="UY46" s="39"/>
      <c r="UZ46" s="39"/>
      <c r="VA46" s="39"/>
      <c r="VB46" s="39"/>
      <c r="VC46" s="39"/>
      <c r="VD46" s="39"/>
      <c r="VE46" s="39"/>
      <c r="VF46" s="39"/>
      <c r="VG46" s="39"/>
      <c r="VH46" s="39"/>
      <c r="VI46" s="39"/>
      <c r="VJ46" s="39"/>
      <c r="VK46" s="39"/>
      <c r="VL46" s="39"/>
      <c r="VM46" s="39"/>
      <c r="VN46" s="39"/>
      <c r="VO46" s="39"/>
      <c r="VP46" s="39"/>
      <c r="VQ46" s="39"/>
      <c r="VR46" s="39"/>
      <c r="VS46" s="39"/>
      <c r="VT46" s="39"/>
      <c r="VU46" s="39"/>
      <c r="VV46" s="39"/>
      <c r="VW46" s="39"/>
      <c r="VX46" s="39"/>
      <c r="VY46" s="39"/>
      <c r="VZ46" s="39"/>
      <c r="WA46" s="39"/>
      <c r="WB46" s="39"/>
      <c r="WC46" s="39"/>
      <c r="WD46" s="39"/>
      <c r="WE46" s="39"/>
      <c r="WF46" s="39"/>
      <c r="WG46" s="39"/>
      <c r="WH46" s="39"/>
      <c r="WI46" s="39"/>
      <c r="WJ46" s="39"/>
      <c r="WK46" s="39"/>
      <c r="WL46" s="39"/>
      <c r="WM46" s="39"/>
      <c r="WN46" s="39"/>
      <c r="WO46" s="39"/>
      <c r="WP46" s="39"/>
      <c r="WQ46" s="39"/>
      <c r="WR46" s="39"/>
      <c r="WS46" s="39"/>
      <c r="WT46" s="39"/>
      <c r="WU46" s="39"/>
      <c r="WV46" s="39"/>
      <c r="WW46" s="39"/>
      <c r="WX46" s="39"/>
      <c r="WY46" s="39"/>
      <c r="WZ46" s="39"/>
      <c r="XA46" s="39"/>
      <c r="XB46" s="39"/>
      <c r="XC46" s="39"/>
      <c r="XD46" s="39"/>
      <c r="XE46" s="39"/>
      <c r="XF46" s="39"/>
      <c r="XG46" s="39"/>
      <c r="XH46" s="39"/>
      <c r="XI46" s="39"/>
      <c r="XJ46" s="39"/>
      <c r="XK46" s="39"/>
      <c r="XL46" s="39"/>
      <c r="XM46" s="39"/>
      <c r="XN46" s="39"/>
      <c r="XO46" s="39"/>
      <c r="XP46" s="39"/>
      <c r="XQ46" s="39"/>
      <c r="XR46" s="39"/>
      <c r="XS46" s="39"/>
      <c r="XT46" s="39"/>
      <c r="XU46" s="39"/>
      <c r="XV46" s="39"/>
      <c r="XW46" s="39"/>
      <c r="XX46" s="39"/>
      <c r="XY46" s="39"/>
      <c r="XZ46" s="39"/>
      <c r="YA46" s="39"/>
      <c r="YB46" s="39"/>
      <c r="YC46" s="39"/>
      <c r="YD46" s="39"/>
      <c r="YE46" s="39"/>
      <c r="YF46" s="39"/>
      <c r="YG46" s="39"/>
      <c r="YH46" s="39"/>
      <c r="YI46" s="39"/>
      <c r="YJ46" s="39"/>
      <c r="YK46" s="39"/>
      <c r="YL46" s="39"/>
      <c r="YM46" s="39"/>
      <c r="YN46" s="39"/>
      <c r="YO46" s="39"/>
      <c r="YP46" s="39"/>
      <c r="YQ46" s="39"/>
      <c r="YR46" s="39"/>
      <c r="YS46" s="39"/>
      <c r="YT46" s="39"/>
      <c r="YU46" s="39"/>
      <c r="YV46" s="39"/>
      <c r="YW46" s="39"/>
      <c r="YX46" s="39"/>
      <c r="YY46" s="39"/>
      <c r="YZ46" s="39"/>
      <c r="ZA46" s="39"/>
      <c r="ZB46" s="39"/>
      <c r="ZC46" s="39"/>
      <c r="ZD46" s="39"/>
      <c r="ZE46" s="39"/>
      <c r="ZF46" s="39"/>
      <c r="ZG46" s="39"/>
      <c r="ZH46" s="39"/>
      <c r="ZI46" s="39"/>
      <c r="ZJ46" s="39"/>
      <c r="ZK46" s="39"/>
      <c r="ZL46" s="39"/>
      <c r="ZM46" s="39"/>
      <c r="ZN46" s="39"/>
      <c r="ZO46" s="39"/>
      <c r="ZP46" s="39"/>
      <c r="ZQ46" s="39"/>
      <c r="ZR46" s="39"/>
      <c r="ZS46" s="39"/>
      <c r="ZT46" s="39"/>
      <c r="ZU46" s="39"/>
      <c r="ZV46" s="39"/>
      <c r="ZW46" s="39"/>
      <c r="ZX46" s="39"/>
      <c r="ZY46" s="39"/>
      <c r="ZZ46" s="39"/>
      <c r="AAA46" s="39"/>
      <c r="AAB46" s="39"/>
      <c r="AAC46" s="39"/>
      <c r="AAD46" s="39"/>
      <c r="AAE46" s="39"/>
      <c r="AAF46" s="39"/>
      <c r="AAG46" s="39"/>
      <c r="AAH46" s="39"/>
      <c r="AAI46" s="39"/>
      <c r="AAJ46" s="39"/>
      <c r="AAK46" s="39"/>
      <c r="AAL46" s="39"/>
      <c r="AAM46" s="39"/>
      <c r="AAN46" s="39"/>
      <c r="AAO46" s="39"/>
      <c r="AAP46" s="39"/>
      <c r="AAQ46" s="39"/>
      <c r="AAR46" s="39"/>
      <c r="AAS46" s="39"/>
      <c r="AAT46" s="39"/>
      <c r="AAU46" s="39"/>
      <c r="AAV46" s="39"/>
      <c r="AAW46" s="39"/>
      <c r="AAX46" s="39"/>
      <c r="AAY46" s="39"/>
      <c r="AAZ46" s="39"/>
      <c r="ABA46" s="39"/>
      <c r="ABB46" s="39"/>
      <c r="ABC46" s="39"/>
      <c r="ABD46" s="39"/>
      <c r="ABE46" s="39"/>
      <c r="ABF46" s="39"/>
      <c r="ABG46" s="39"/>
      <c r="ABH46" s="39"/>
      <c r="ABI46" s="39"/>
      <c r="ABJ46" s="39"/>
      <c r="ABK46" s="39"/>
      <c r="ABL46" s="39"/>
      <c r="ABM46" s="39"/>
      <c r="ABN46" s="39"/>
      <c r="ABO46" s="39"/>
      <c r="ABP46" s="39"/>
      <c r="ABQ46" s="39"/>
      <c r="ABR46" s="39"/>
      <c r="ABS46" s="39"/>
      <c r="ABT46" s="39"/>
      <c r="ABU46" s="39"/>
      <c r="ABV46" s="39"/>
      <c r="ABW46" s="39"/>
      <c r="ABX46" s="39"/>
      <c r="ABY46" s="39"/>
      <c r="ABZ46" s="39"/>
      <c r="ACA46" s="39"/>
      <c r="ACB46" s="39"/>
      <c r="ACC46" s="39"/>
      <c r="ACD46" s="39"/>
      <c r="ACE46" s="39"/>
      <c r="ACF46" s="39"/>
      <c r="ACG46" s="39"/>
      <c r="ACH46" s="39"/>
      <c r="ACI46" s="39"/>
      <c r="ACJ46" s="39"/>
      <c r="ACK46" s="39"/>
      <c r="ACL46" s="39"/>
      <c r="ACM46" s="39"/>
      <c r="ACN46" s="39"/>
      <c r="ACO46" s="39"/>
      <c r="ACP46" s="39"/>
      <c r="ACQ46" s="39"/>
      <c r="ACR46" s="39"/>
      <c r="ACS46" s="39"/>
      <c r="ACT46" s="39"/>
      <c r="ACU46" s="39"/>
      <c r="ACV46" s="39"/>
      <c r="ACW46" s="39"/>
      <c r="ACX46" s="39"/>
      <c r="ACY46" s="39"/>
      <c r="ACZ46" s="39"/>
      <c r="ADA46" s="39"/>
      <c r="ADB46" s="39"/>
      <c r="ADC46" s="39"/>
      <c r="ADD46" s="39"/>
      <c r="ADE46" s="39"/>
      <c r="ADF46" s="39"/>
      <c r="ADG46" s="39"/>
      <c r="ADH46" s="39"/>
      <c r="ADI46" s="39"/>
      <c r="ADJ46" s="39"/>
      <c r="ADK46" s="39"/>
      <c r="ADL46" s="39"/>
      <c r="ADM46" s="39"/>
      <c r="ADN46" s="39"/>
      <c r="ADO46" s="39"/>
      <c r="ADP46" s="39"/>
      <c r="ADQ46" s="39"/>
      <c r="ADR46" s="39"/>
      <c r="ADS46" s="39"/>
      <c r="ADT46" s="39"/>
      <c r="ADU46" s="39"/>
      <c r="ADV46" s="39"/>
      <c r="ADW46" s="39"/>
      <c r="ADX46" s="39"/>
      <c r="ADY46" s="39"/>
      <c r="ADZ46" s="39"/>
      <c r="AEA46" s="39"/>
      <c r="AEB46" s="39"/>
      <c r="AEC46" s="39"/>
      <c r="AED46" s="39"/>
      <c r="AEE46" s="39"/>
      <c r="AEF46" s="39"/>
      <c r="AEG46" s="39"/>
      <c r="AEH46" s="39"/>
      <c r="AEI46" s="39"/>
      <c r="AEJ46" s="39"/>
      <c r="AEK46" s="39"/>
      <c r="AEL46" s="39"/>
      <c r="AEM46" s="39"/>
      <c r="AEN46" s="39"/>
      <c r="AEO46" s="39"/>
      <c r="AEP46" s="39"/>
      <c r="AEQ46" s="39"/>
      <c r="AER46" s="39"/>
      <c r="AES46" s="39"/>
      <c r="AET46" s="39"/>
      <c r="AEU46" s="39"/>
      <c r="AEV46" s="39"/>
      <c r="AEW46" s="39"/>
      <c r="AEX46" s="39"/>
      <c r="AEY46" s="39"/>
      <c r="AEZ46" s="39"/>
      <c r="AFA46" s="39"/>
      <c r="AFB46" s="39"/>
      <c r="AFC46" s="39"/>
      <c r="AFD46" s="39"/>
      <c r="AFE46" s="39"/>
      <c r="AFF46" s="39"/>
      <c r="AFG46" s="39"/>
      <c r="AFH46" s="39"/>
      <c r="AFI46" s="39"/>
      <c r="AFJ46" s="39"/>
      <c r="AFK46" s="39"/>
      <c r="AFL46" s="39"/>
      <c r="AFM46" s="39"/>
      <c r="AFN46" s="39"/>
      <c r="AFO46" s="39"/>
      <c r="AFP46" s="39"/>
      <c r="AFQ46" s="39"/>
      <c r="AFR46" s="39"/>
      <c r="AFS46" s="39"/>
      <c r="AFT46" s="39"/>
      <c r="AFU46" s="39"/>
      <c r="AFV46" s="39"/>
      <c r="AFW46" s="39"/>
      <c r="AFX46" s="39"/>
    </row>
    <row r="47" spans="1:856" s="37" customFormat="1" ht="27" customHeight="1" x14ac:dyDescent="0.25">
      <c r="A47" s="463"/>
      <c r="B47" s="463"/>
      <c r="C47" s="463"/>
      <c r="D47" s="463"/>
      <c r="E47" s="463"/>
      <c r="F47" s="463"/>
      <c r="G47" s="463"/>
      <c r="H47" s="463"/>
      <c r="I47" s="463"/>
      <c r="J47" s="463"/>
      <c r="K47" s="463"/>
      <c r="L47" s="463"/>
      <c r="M47" s="463"/>
      <c r="N47" s="463"/>
      <c r="O47" s="463"/>
      <c r="P47" s="463"/>
      <c r="Q47" s="463"/>
      <c r="R47" s="463"/>
      <c r="S47" s="463"/>
      <c r="T47" s="463"/>
      <c r="U47" s="463"/>
      <c r="V47" s="463"/>
      <c r="W47" s="463"/>
      <c r="X47" s="463"/>
      <c r="Y47" s="463"/>
      <c r="Z47" s="463"/>
      <c r="AA47" s="463"/>
      <c r="AB47" s="463"/>
      <c r="AC47" s="463"/>
      <c r="AD47" s="463"/>
      <c r="AE47" s="463"/>
      <c r="AF47" s="463"/>
      <c r="AG47" s="463"/>
      <c r="AH47" s="463"/>
      <c r="AI47" s="463"/>
      <c r="AJ47" s="463"/>
      <c r="AK47" s="463"/>
      <c r="AL47" s="463"/>
      <c r="AM47" s="463"/>
      <c r="AN47" s="463"/>
      <c r="AO47" s="463"/>
      <c r="AP47" s="463"/>
      <c r="AQ47" s="463"/>
      <c r="AR47" s="463"/>
      <c r="AS47" s="463"/>
      <c r="AT47" s="463"/>
      <c r="AU47" s="463"/>
      <c r="AV47" s="463"/>
      <c r="AW47" s="463"/>
      <c r="AX47" s="463"/>
      <c r="AY47" s="463"/>
      <c r="AZ47" s="463"/>
      <c r="BA47" s="463"/>
      <c r="BB47" s="463"/>
      <c r="BC47" s="463"/>
      <c r="BD47" s="463"/>
      <c r="BE47" s="463"/>
      <c r="BF47" s="463"/>
      <c r="BG47" s="463"/>
      <c r="BH47" s="463"/>
      <c r="BI47" s="463"/>
      <c r="BJ47" s="463"/>
      <c r="BK47" s="463"/>
      <c r="BL47" s="463"/>
      <c r="BM47" s="463"/>
      <c r="BN47" s="463"/>
      <c r="BO47" s="463"/>
      <c r="BP47" s="463"/>
      <c r="BQ47" s="463"/>
      <c r="BR47" s="463"/>
      <c r="BS47" s="463"/>
      <c r="BT47" s="463"/>
      <c r="BU47" s="463"/>
      <c r="BV47" s="463"/>
      <c r="BW47" s="463"/>
      <c r="BX47" s="463"/>
      <c r="BY47" s="463"/>
      <c r="BZ47" s="463"/>
      <c r="CA47" s="463"/>
      <c r="CB47" s="463"/>
      <c r="CC47" s="463"/>
      <c r="CD47" s="463"/>
      <c r="CE47" s="463"/>
      <c r="DW47" s="39"/>
      <c r="DX47" s="39"/>
      <c r="DY47" s="39"/>
      <c r="DZ47" s="39"/>
      <c r="EA47" s="39"/>
      <c r="EB47" s="39"/>
      <c r="EC47" s="39"/>
      <c r="ED47" s="39"/>
      <c r="EE47" s="39"/>
      <c r="EF47" s="39"/>
      <c r="EG47" s="39"/>
      <c r="EH47" s="39"/>
      <c r="EI47" s="39"/>
      <c r="EJ47" s="39"/>
      <c r="EK47" s="39"/>
      <c r="EL47" s="39"/>
      <c r="EM47" s="39"/>
      <c r="EN47" s="39"/>
      <c r="EO47" s="39"/>
      <c r="EP47" s="39"/>
      <c r="EQ47" s="39"/>
      <c r="ER47" s="39"/>
      <c r="ES47" s="39"/>
      <c r="ET47" s="39"/>
      <c r="EU47" s="39"/>
      <c r="EV47" s="39"/>
      <c r="EW47" s="39"/>
      <c r="EX47" s="39"/>
      <c r="EY47" s="39"/>
      <c r="EZ47" s="39"/>
      <c r="FA47" s="39"/>
      <c r="FB47" s="39"/>
      <c r="FC47" s="39"/>
      <c r="FD47" s="39"/>
      <c r="FE47" s="39"/>
      <c r="FF47" s="39"/>
      <c r="FG47" s="39"/>
      <c r="FH47" s="39"/>
      <c r="FI47" s="39"/>
      <c r="FJ47" s="39"/>
      <c r="FK47" s="39"/>
      <c r="FL47" s="39"/>
      <c r="FM47" s="39"/>
      <c r="FN47" s="39"/>
      <c r="FO47" s="39"/>
      <c r="FP47" s="39"/>
      <c r="FQ47" s="39"/>
      <c r="FR47" s="39"/>
      <c r="FS47" s="39"/>
      <c r="FT47" s="39"/>
      <c r="FU47" s="39"/>
      <c r="FV47" s="39"/>
      <c r="FW47" s="39"/>
      <c r="FX47" s="39"/>
      <c r="FY47" s="39"/>
      <c r="FZ47" s="39"/>
      <c r="GA47" s="39"/>
      <c r="GB47" s="39"/>
      <c r="GC47" s="39"/>
      <c r="GD47" s="39"/>
      <c r="GE47" s="39"/>
      <c r="GF47" s="39"/>
      <c r="GG47" s="39"/>
      <c r="GH47" s="39"/>
      <c r="GI47" s="39"/>
      <c r="GJ47" s="39"/>
      <c r="GK47" s="39"/>
      <c r="GL47" s="39"/>
      <c r="GM47" s="39"/>
      <c r="GN47" s="39"/>
      <c r="GO47" s="39"/>
      <c r="GP47" s="39"/>
      <c r="GQ47" s="39"/>
      <c r="GR47" s="39"/>
      <c r="GS47" s="39"/>
      <c r="GT47" s="39"/>
      <c r="GU47" s="39"/>
      <c r="GV47" s="39"/>
      <c r="GW47" s="39"/>
      <c r="GX47" s="39"/>
      <c r="GY47" s="39"/>
      <c r="GZ47" s="39"/>
      <c r="HA47" s="39"/>
      <c r="HB47" s="39"/>
      <c r="HC47" s="39"/>
      <c r="HD47" s="39"/>
      <c r="HE47" s="39"/>
      <c r="HF47" s="39"/>
      <c r="HG47" s="39"/>
      <c r="HH47" s="39"/>
      <c r="HI47" s="39"/>
      <c r="HJ47" s="39"/>
      <c r="HK47" s="39"/>
      <c r="HL47" s="39"/>
      <c r="HM47" s="39"/>
      <c r="HN47" s="39"/>
      <c r="HO47" s="39"/>
      <c r="HP47" s="39"/>
      <c r="HQ47" s="39"/>
      <c r="HR47" s="39"/>
      <c r="HS47" s="39"/>
      <c r="HT47" s="39"/>
      <c r="HU47" s="39"/>
      <c r="HV47" s="39"/>
      <c r="HW47" s="39"/>
      <c r="HX47" s="39"/>
      <c r="HY47" s="39"/>
      <c r="HZ47" s="39"/>
      <c r="IA47" s="39"/>
      <c r="IB47" s="39"/>
      <c r="IC47" s="39"/>
      <c r="ID47" s="39"/>
      <c r="IE47" s="39"/>
      <c r="IF47" s="39"/>
      <c r="IG47" s="39"/>
      <c r="IH47" s="39"/>
      <c r="II47" s="39"/>
      <c r="IJ47" s="39"/>
      <c r="IK47" s="39"/>
      <c r="IL47" s="39"/>
      <c r="IM47" s="39"/>
      <c r="IN47" s="39"/>
      <c r="IO47" s="39"/>
      <c r="IP47" s="39"/>
      <c r="IQ47" s="39"/>
      <c r="IR47" s="39"/>
      <c r="IS47" s="39"/>
      <c r="IT47" s="39"/>
      <c r="IU47" s="39"/>
      <c r="IV47" s="39"/>
      <c r="IW47" s="39"/>
      <c r="IX47" s="39"/>
      <c r="IY47" s="39"/>
      <c r="IZ47" s="39"/>
      <c r="JA47" s="39"/>
      <c r="JB47" s="39"/>
      <c r="JC47" s="39"/>
      <c r="JD47" s="39"/>
      <c r="JE47" s="39"/>
      <c r="JF47" s="39"/>
      <c r="JG47" s="39"/>
      <c r="JH47" s="39"/>
      <c r="JI47" s="39"/>
      <c r="JJ47" s="39"/>
      <c r="JK47" s="39"/>
      <c r="JL47" s="39"/>
      <c r="JM47" s="39"/>
      <c r="JN47" s="39"/>
      <c r="JO47" s="39"/>
      <c r="JP47" s="39"/>
      <c r="JQ47" s="39"/>
      <c r="JR47" s="39"/>
      <c r="JS47" s="39"/>
      <c r="JT47" s="39"/>
      <c r="JU47" s="39"/>
      <c r="JV47" s="39"/>
      <c r="JW47" s="39"/>
      <c r="JX47" s="39"/>
      <c r="JY47" s="39"/>
      <c r="JZ47" s="39"/>
      <c r="KA47" s="39"/>
      <c r="KB47" s="39"/>
      <c r="KC47" s="39"/>
      <c r="KD47" s="39"/>
      <c r="KE47" s="39"/>
      <c r="KF47" s="39"/>
      <c r="KG47" s="39"/>
      <c r="KH47" s="39"/>
      <c r="KI47" s="39"/>
      <c r="KJ47" s="39"/>
      <c r="KK47" s="39"/>
      <c r="KL47" s="39"/>
      <c r="KM47" s="39"/>
      <c r="KN47" s="39"/>
      <c r="KO47" s="39"/>
      <c r="KP47" s="39"/>
      <c r="KQ47" s="39"/>
      <c r="KR47" s="39"/>
      <c r="KS47" s="39"/>
      <c r="KT47" s="39"/>
      <c r="KU47" s="39"/>
      <c r="KV47" s="39"/>
      <c r="KW47" s="39"/>
      <c r="KX47" s="39"/>
      <c r="KY47" s="39"/>
      <c r="KZ47" s="39"/>
      <c r="LA47" s="39"/>
      <c r="LB47" s="39"/>
      <c r="LC47" s="39"/>
      <c r="LD47" s="39"/>
      <c r="LE47" s="39"/>
      <c r="LF47" s="39"/>
      <c r="LG47" s="39"/>
      <c r="LH47" s="39"/>
      <c r="LI47" s="39"/>
      <c r="LJ47" s="39"/>
      <c r="LK47" s="39"/>
      <c r="LL47" s="39"/>
      <c r="LM47" s="39"/>
      <c r="LN47" s="39"/>
      <c r="LO47" s="39"/>
      <c r="LP47" s="39"/>
      <c r="LQ47" s="39"/>
      <c r="LR47" s="39"/>
      <c r="LS47" s="39"/>
      <c r="LT47" s="39"/>
      <c r="LU47" s="39"/>
      <c r="LV47" s="39"/>
      <c r="LW47" s="39"/>
      <c r="LX47" s="39"/>
      <c r="LY47" s="39"/>
      <c r="LZ47" s="39"/>
      <c r="MA47" s="39"/>
      <c r="MB47" s="39"/>
      <c r="MC47" s="39"/>
      <c r="MD47" s="39"/>
      <c r="ME47" s="39"/>
      <c r="MF47" s="39"/>
      <c r="MG47" s="39"/>
      <c r="MH47" s="39"/>
      <c r="MI47" s="39"/>
      <c r="MJ47" s="39"/>
      <c r="MK47" s="39"/>
      <c r="ML47" s="39"/>
      <c r="MM47" s="39"/>
      <c r="MN47" s="39"/>
      <c r="MO47" s="39"/>
      <c r="MP47" s="39"/>
      <c r="MQ47" s="39"/>
      <c r="MR47" s="39"/>
      <c r="MS47" s="39"/>
      <c r="MT47" s="39"/>
      <c r="MU47" s="39"/>
      <c r="MV47" s="39"/>
      <c r="MW47" s="39"/>
      <c r="MX47" s="39"/>
      <c r="MY47" s="39"/>
      <c r="MZ47" s="39"/>
      <c r="NA47" s="39"/>
      <c r="NB47" s="39"/>
      <c r="NC47" s="39"/>
      <c r="ND47" s="39"/>
      <c r="NE47" s="39"/>
      <c r="NF47" s="39"/>
      <c r="NG47" s="39"/>
      <c r="NH47" s="39"/>
      <c r="NI47" s="39"/>
      <c r="NJ47" s="39"/>
      <c r="NK47" s="39"/>
      <c r="NL47" s="39"/>
      <c r="NM47" s="39"/>
      <c r="NN47" s="39"/>
      <c r="NO47" s="39"/>
      <c r="NP47" s="39"/>
      <c r="NQ47" s="39"/>
      <c r="NR47" s="39"/>
      <c r="NS47" s="39"/>
      <c r="NT47" s="39"/>
      <c r="NU47" s="39"/>
      <c r="NV47" s="39"/>
      <c r="NW47" s="39"/>
      <c r="NX47" s="39"/>
      <c r="NY47" s="39"/>
      <c r="NZ47" s="39"/>
      <c r="OA47" s="39"/>
      <c r="OB47" s="39"/>
      <c r="OC47" s="39"/>
      <c r="OD47" s="39"/>
      <c r="OE47" s="39"/>
      <c r="OF47" s="39"/>
      <c r="OG47" s="39"/>
      <c r="OH47" s="39"/>
      <c r="OI47" s="39"/>
      <c r="OJ47" s="39"/>
      <c r="OK47" s="39"/>
      <c r="OL47" s="39"/>
      <c r="OM47" s="39"/>
      <c r="ON47" s="39"/>
      <c r="OO47" s="39"/>
      <c r="OP47" s="39"/>
      <c r="OQ47" s="39"/>
      <c r="OR47" s="39"/>
      <c r="OS47" s="39"/>
      <c r="OT47" s="39"/>
      <c r="OU47" s="39"/>
      <c r="OV47" s="39"/>
      <c r="OW47" s="39"/>
      <c r="OX47" s="39"/>
      <c r="OY47" s="39"/>
      <c r="OZ47" s="39"/>
      <c r="PA47" s="39"/>
      <c r="PB47" s="39"/>
      <c r="PC47" s="39"/>
      <c r="PD47" s="39"/>
      <c r="PE47" s="39"/>
      <c r="PF47" s="39"/>
      <c r="PG47" s="39"/>
      <c r="PH47" s="39"/>
      <c r="PI47" s="39"/>
      <c r="PJ47" s="39"/>
      <c r="PK47" s="39"/>
      <c r="PL47" s="39"/>
      <c r="PM47" s="39"/>
      <c r="PN47" s="39"/>
      <c r="PO47" s="39"/>
      <c r="PP47" s="39"/>
      <c r="PQ47" s="39"/>
      <c r="PR47" s="39"/>
      <c r="PS47" s="39"/>
      <c r="PT47" s="39"/>
      <c r="PU47" s="39"/>
      <c r="PV47" s="39"/>
      <c r="PW47" s="39"/>
      <c r="PX47" s="39"/>
      <c r="PY47" s="39"/>
      <c r="PZ47" s="39"/>
      <c r="QA47" s="39"/>
      <c r="QB47" s="39"/>
      <c r="QC47" s="39"/>
      <c r="QD47" s="39"/>
      <c r="QE47" s="39"/>
      <c r="QF47" s="39"/>
      <c r="QG47" s="39"/>
      <c r="QH47" s="39"/>
      <c r="QI47" s="39"/>
      <c r="QJ47" s="39"/>
      <c r="QK47" s="39"/>
      <c r="QL47" s="39"/>
      <c r="QM47" s="39"/>
      <c r="QN47" s="39"/>
      <c r="QO47" s="39"/>
      <c r="QP47" s="39"/>
      <c r="QQ47" s="39"/>
      <c r="QR47" s="39"/>
      <c r="QS47" s="39"/>
      <c r="QT47" s="39"/>
      <c r="QU47" s="39"/>
      <c r="QV47" s="39"/>
      <c r="QW47" s="39"/>
      <c r="QX47" s="39"/>
      <c r="QY47" s="39"/>
      <c r="QZ47" s="39"/>
      <c r="RA47" s="39"/>
      <c r="RB47" s="39"/>
      <c r="RC47" s="39"/>
      <c r="RD47" s="39"/>
      <c r="RE47" s="39"/>
      <c r="RF47" s="39"/>
      <c r="RG47" s="39"/>
      <c r="RH47" s="39"/>
      <c r="RI47" s="39"/>
      <c r="RJ47" s="39"/>
      <c r="RK47" s="39"/>
      <c r="RL47" s="39"/>
      <c r="RM47" s="39"/>
      <c r="RN47" s="39"/>
      <c r="RO47" s="39"/>
      <c r="RP47" s="39"/>
      <c r="RQ47" s="39"/>
      <c r="RR47" s="39"/>
      <c r="RS47" s="39"/>
      <c r="RT47" s="39"/>
      <c r="RU47" s="39"/>
      <c r="RV47" s="39"/>
      <c r="RW47" s="39"/>
      <c r="RX47" s="39"/>
      <c r="RY47" s="39"/>
      <c r="RZ47" s="39"/>
      <c r="SA47" s="39"/>
      <c r="SB47" s="39"/>
      <c r="SC47" s="39"/>
      <c r="SD47" s="39"/>
      <c r="SE47" s="39"/>
      <c r="SF47" s="39"/>
      <c r="SG47" s="39"/>
      <c r="SH47" s="39"/>
      <c r="SI47" s="39"/>
      <c r="SJ47" s="39"/>
      <c r="SK47" s="39"/>
      <c r="SL47" s="39"/>
      <c r="SM47" s="39"/>
      <c r="SN47" s="39"/>
      <c r="SO47" s="39"/>
      <c r="SP47" s="39"/>
      <c r="SQ47" s="39"/>
      <c r="SR47" s="39"/>
      <c r="SS47" s="39"/>
      <c r="ST47" s="39"/>
      <c r="SU47" s="39"/>
      <c r="SV47" s="39"/>
      <c r="SW47" s="39"/>
      <c r="SX47" s="39"/>
      <c r="SY47" s="39"/>
      <c r="SZ47" s="39"/>
      <c r="TA47" s="39"/>
      <c r="TB47" s="39"/>
      <c r="TC47" s="39"/>
      <c r="TD47" s="39"/>
      <c r="TE47" s="39"/>
      <c r="TF47" s="39"/>
      <c r="TG47" s="39"/>
      <c r="TH47" s="39"/>
      <c r="TI47" s="39"/>
      <c r="TJ47" s="39"/>
      <c r="TK47" s="39"/>
      <c r="TL47" s="39"/>
      <c r="TM47" s="39"/>
      <c r="TN47" s="39"/>
      <c r="TO47" s="39"/>
      <c r="TP47" s="39"/>
      <c r="TQ47" s="39"/>
      <c r="TR47" s="39"/>
      <c r="TS47" s="39"/>
      <c r="TT47" s="39"/>
      <c r="TU47" s="39"/>
      <c r="TV47" s="39"/>
      <c r="TW47" s="39"/>
      <c r="TX47" s="39"/>
      <c r="TY47" s="39"/>
      <c r="TZ47" s="39"/>
      <c r="UA47" s="39"/>
      <c r="UB47" s="39"/>
      <c r="UC47" s="39"/>
      <c r="UD47" s="39"/>
      <c r="UE47" s="39"/>
      <c r="UF47" s="39"/>
      <c r="UG47" s="39"/>
      <c r="UH47" s="39"/>
      <c r="UI47" s="39"/>
      <c r="UJ47" s="39"/>
      <c r="UK47" s="39"/>
      <c r="UL47" s="39"/>
      <c r="UM47" s="39"/>
      <c r="UN47" s="39"/>
      <c r="UO47" s="39"/>
      <c r="UP47" s="39"/>
      <c r="UQ47" s="39"/>
      <c r="UR47" s="39"/>
      <c r="US47" s="39"/>
      <c r="UT47" s="39"/>
      <c r="UU47" s="39"/>
      <c r="UV47" s="39"/>
      <c r="UW47" s="39"/>
      <c r="UX47" s="39"/>
      <c r="UY47" s="39"/>
      <c r="UZ47" s="39"/>
      <c r="VA47" s="39"/>
      <c r="VB47" s="39"/>
      <c r="VC47" s="39"/>
      <c r="VD47" s="39"/>
      <c r="VE47" s="39"/>
      <c r="VF47" s="39"/>
      <c r="VG47" s="39"/>
      <c r="VH47" s="39"/>
      <c r="VI47" s="39"/>
      <c r="VJ47" s="39"/>
      <c r="VK47" s="39"/>
      <c r="VL47" s="39"/>
      <c r="VM47" s="39"/>
      <c r="VN47" s="39"/>
      <c r="VO47" s="39"/>
      <c r="VP47" s="39"/>
      <c r="VQ47" s="39"/>
      <c r="VR47" s="39"/>
      <c r="VS47" s="39"/>
      <c r="VT47" s="39"/>
      <c r="VU47" s="39"/>
      <c r="VV47" s="39"/>
      <c r="VW47" s="39"/>
      <c r="VX47" s="39"/>
      <c r="VY47" s="39"/>
      <c r="VZ47" s="39"/>
      <c r="WA47" s="39"/>
      <c r="WB47" s="39"/>
      <c r="WC47" s="39"/>
      <c r="WD47" s="39"/>
      <c r="WE47" s="39"/>
      <c r="WF47" s="39"/>
      <c r="WG47" s="39"/>
      <c r="WH47" s="39"/>
      <c r="WI47" s="39"/>
      <c r="WJ47" s="39"/>
      <c r="WK47" s="39"/>
      <c r="WL47" s="39"/>
      <c r="WM47" s="39"/>
      <c r="WN47" s="39"/>
      <c r="WO47" s="39"/>
      <c r="WP47" s="39"/>
      <c r="WQ47" s="39"/>
      <c r="WR47" s="39"/>
      <c r="WS47" s="39"/>
      <c r="WT47" s="39"/>
      <c r="WU47" s="39"/>
      <c r="WV47" s="39"/>
      <c r="WW47" s="39"/>
      <c r="WX47" s="39"/>
      <c r="WY47" s="39"/>
      <c r="WZ47" s="39"/>
      <c r="XA47" s="39"/>
      <c r="XB47" s="39"/>
      <c r="XC47" s="39"/>
      <c r="XD47" s="39"/>
      <c r="XE47" s="39"/>
      <c r="XF47" s="39"/>
      <c r="XG47" s="39"/>
      <c r="XH47" s="39"/>
      <c r="XI47" s="39"/>
      <c r="XJ47" s="39"/>
      <c r="XK47" s="39"/>
      <c r="XL47" s="39"/>
      <c r="XM47" s="39"/>
      <c r="XN47" s="39"/>
      <c r="XO47" s="39"/>
      <c r="XP47" s="39"/>
      <c r="XQ47" s="39"/>
      <c r="XR47" s="39"/>
      <c r="XS47" s="39"/>
      <c r="XT47" s="39"/>
      <c r="XU47" s="39"/>
      <c r="XV47" s="39"/>
      <c r="XW47" s="39"/>
      <c r="XX47" s="39"/>
      <c r="XY47" s="39"/>
      <c r="XZ47" s="39"/>
      <c r="YA47" s="39"/>
      <c r="YB47" s="39"/>
      <c r="YC47" s="39"/>
      <c r="YD47" s="39"/>
      <c r="YE47" s="39"/>
      <c r="YF47" s="39"/>
      <c r="YG47" s="39"/>
      <c r="YH47" s="39"/>
      <c r="YI47" s="39"/>
      <c r="YJ47" s="39"/>
      <c r="YK47" s="39"/>
      <c r="YL47" s="39"/>
      <c r="YM47" s="39"/>
      <c r="YN47" s="39"/>
      <c r="YO47" s="39"/>
      <c r="YP47" s="39"/>
      <c r="YQ47" s="39"/>
      <c r="YR47" s="39"/>
      <c r="YS47" s="39"/>
      <c r="YT47" s="39"/>
      <c r="YU47" s="39"/>
      <c r="YV47" s="39"/>
      <c r="YW47" s="39"/>
      <c r="YX47" s="39"/>
      <c r="YY47" s="39"/>
      <c r="YZ47" s="39"/>
      <c r="ZA47" s="39"/>
      <c r="ZB47" s="39"/>
      <c r="ZC47" s="39"/>
      <c r="ZD47" s="39"/>
      <c r="ZE47" s="39"/>
      <c r="ZF47" s="39"/>
      <c r="ZG47" s="39"/>
      <c r="ZH47" s="39"/>
      <c r="ZI47" s="39"/>
      <c r="ZJ47" s="39"/>
      <c r="ZK47" s="39"/>
      <c r="ZL47" s="39"/>
      <c r="ZM47" s="39"/>
      <c r="ZN47" s="39"/>
      <c r="ZO47" s="39"/>
      <c r="ZP47" s="39"/>
      <c r="ZQ47" s="39"/>
      <c r="ZR47" s="39"/>
      <c r="ZS47" s="39"/>
      <c r="ZT47" s="39"/>
      <c r="ZU47" s="39"/>
      <c r="ZV47" s="39"/>
      <c r="ZW47" s="39"/>
      <c r="ZX47" s="39"/>
      <c r="ZY47" s="39"/>
      <c r="ZZ47" s="39"/>
      <c r="AAA47" s="39"/>
      <c r="AAB47" s="39"/>
      <c r="AAC47" s="39"/>
      <c r="AAD47" s="39"/>
      <c r="AAE47" s="39"/>
      <c r="AAF47" s="39"/>
      <c r="AAG47" s="39"/>
      <c r="AAH47" s="39"/>
      <c r="AAI47" s="39"/>
      <c r="AAJ47" s="39"/>
      <c r="AAK47" s="39"/>
      <c r="AAL47" s="39"/>
      <c r="AAM47" s="39"/>
      <c r="AAN47" s="39"/>
      <c r="AAO47" s="39"/>
      <c r="AAP47" s="39"/>
      <c r="AAQ47" s="39"/>
      <c r="AAR47" s="39"/>
      <c r="AAS47" s="39"/>
      <c r="AAT47" s="39"/>
      <c r="AAU47" s="39"/>
      <c r="AAV47" s="39"/>
      <c r="AAW47" s="39"/>
      <c r="AAX47" s="39"/>
      <c r="AAY47" s="39"/>
      <c r="AAZ47" s="39"/>
      <c r="ABA47" s="39"/>
      <c r="ABB47" s="39"/>
      <c r="ABC47" s="39"/>
      <c r="ABD47" s="39"/>
      <c r="ABE47" s="39"/>
      <c r="ABF47" s="39"/>
      <c r="ABG47" s="39"/>
      <c r="ABH47" s="39"/>
      <c r="ABI47" s="39"/>
      <c r="ABJ47" s="39"/>
      <c r="ABK47" s="39"/>
      <c r="ABL47" s="39"/>
      <c r="ABM47" s="39"/>
      <c r="ABN47" s="39"/>
      <c r="ABO47" s="39"/>
      <c r="ABP47" s="39"/>
      <c r="ABQ47" s="39"/>
      <c r="ABR47" s="39"/>
      <c r="ABS47" s="39"/>
      <c r="ABT47" s="39"/>
      <c r="ABU47" s="39"/>
      <c r="ABV47" s="39"/>
      <c r="ABW47" s="39"/>
      <c r="ABX47" s="39"/>
      <c r="ABY47" s="39"/>
      <c r="ABZ47" s="39"/>
      <c r="ACA47" s="39"/>
      <c r="ACB47" s="39"/>
      <c r="ACC47" s="39"/>
      <c r="ACD47" s="39"/>
      <c r="ACE47" s="39"/>
      <c r="ACF47" s="39"/>
      <c r="ACG47" s="39"/>
      <c r="ACH47" s="39"/>
      <c r="ACI47" s="39"/>
      <c r="ACJ47" s="39"/>
      <c r="ACK47" s="39"/>
      <c r="ACL47" s="39"/>
      <c r="ACM47" s="39"/>
      <c r="ACN47" s="39"/>
      <c r="ACO47" s="39"/>
      <c r="ACP47" s="39"/>
      <c r="ACQ47" s="39"/>
      <c r="ACR47" s="39"/>
      <c r="ACS47" s="39"/>
      <c r="ACT47" s="39"/>
      <c r="ACU47" s="39"/>
      <c r="ACV47" s="39"/>
      <c r="ACW47" s="39"/>
      <c r="ACX47" s="39"/>
      <c r="ACY47" s="39"/>
      <c r="ACZ47" s="39"/>
      <c r="ADA47" s="39"/>
      <c r="ADB47" s="39"/>
      <c r="ADC47" s="39"/>
      <c r="ADD47" s="39"/>
      <c r="ADE47" s="39"/>
      <c r="ADF47" s="39"/>
      <c r="ADG47" s="39"/>
      <c r="ADH47" s="39"/>
      <c r="ADI47" s="39"/>
      <c r="ADJ47" s="39"/>
      <c r="ADK47" s="39"/>
      <c r="ADL47" s="39"/>
      <c r="ADM47" s="39"/>
      <c r="ADN47" s="39"/>
      <c r="ADO47" s="39"/>
      <c r="ADP47" s="39"/>
      <c r="ADQ47" s="39"/>
      <c r="ADR47" s="39"/>
      <c r="ADS47" s="39"/>
      <c r="ADT47" s="39"/>
      <c r="ADU47" s="39"/>
      <c r="ADV47" s="39"/>
      <c r="ADW47" s="39"/>
      <c r="ADX47" s="39"/>
      <c r="ADY47" s="39"/>
      <c r="ADZ47" s="39"/>
      <c r="AEA47" s="39"/>
      <c r="AEB47" s="39"/>
      <c r="AEC47" s="39"/>
      <c r="AED47" s="39"/>
      <c r="AEE47" s="39"/>
      <c r="AEF47" s="39"/>
      <c r="AEG47" s="39"/>
      <c r="AEH47" s="39"/>
      <c r="AEI47" s="39"/>
      <c r="AEJ47" s="39"/>
      <c r="AEK47" s="39"/>
      <c r="AEL47" s="39"/>
      <c r="AEM47" s="39"/>
      <c r="AEN47" s="39"/>
      <c r="AEO47" s="39"/>
      <c r="AEP47" s="39"/>
      <c r="AEQ47" s="39"/>
      <c r="AER47" s="39"/>
      <c r="AES47" s="39"/>
      <c r="AET47" s="39"/>
      <c r="AEU47" s="39"/>
      <c r="AEV47" s="39"/>
      <c r="AEW47" s="39"/>
      <c r="AEX47" s="39"/>
      <c r="AEY47" s="39"/>
      <c r="AEZ47" s="39"/>
      <c r="AFA47" s="39"/>
      <c r="AFB47" s="39"/>
      <c r="AFC47" s="39"/>
      <c r="AFD47" s="39"/>
      <c r="AFE47" s="39"/>
      <c r="AFF47" s="39"/>
      <c r="AFG47" s="39"/>
      <c r="AFH47" s="39"/>
      <c r="AFI47" s="39"/>
      <c r="AFJ47" s="39"/>
      <c r="AFK47" s="39"/>
      <c r="AFL47" s="39"/>
      <c r="AFM47" s="39"/>
      <c r="AFN47" s="39"/>
      <c r="AFO47" s="39"/>
      <c r="AFP47" s="39"/>
      <c r="AFQ47" s="39"/>
      <c r="AFR47" s="39"/>
      <c r="AFS47" s="39"/>
      <c r="AFT47" s="39"/>
      <c r="AFU47" s="39"/>
      <c r="AFV47" s="39"/>
      <c r="AFW47" s="39"/>
      <c r="AFX47" s="39"/>
    </row>
    <row r="48" spans="1:856" s="37" customFormat="1" x14ac:dyDescent="0.25">
      <c r="A48" s="155"/>
      <c r="B48" s="29"/>
      <c r="C48" s="29"/>
      <c r="D48" s="26"/>
      <c r="F48" s="27"/>
      <c r="G48" s="28"/>
      <c r="H48" s="19"/>
      <c r="I48" s="16"/>
      <c r="J48" s="16"/>
      <c r="K48" s="16"/>
      <c r="L48" s="16"/>
      <c r="M48" s="19"/>
      <c r="N48" s="16"/>
      <c r="O48" s="16"/>
      <c r="P48" s="16"/>
      <c r="Q48" s="21"/>
      <c r="R48" s="33"/>
      <c r="S48" s="16"/>
      <c r="T48" s="16"/>
      <c r="U48" s="13"/>
      <c r="V48" s="16"/>
      <c r="W48" s="16"/>
      <c r="X48" s="36"/>
      <c r="Y48" s="36"/>
      <c r="AA48" s="40"/>
      <c r="AH48" s="39"/>
      <c r="AX48" s="13"/>
      <c r="AY48" s="13"/>
      <c r="AZ48" s="13"/>
      <c r="BA48" s="13"/>
      <c r="BB48" s="13"/>
      <c r="DW48" s="39"/>
      <c r="DX48" s="39"/>
      <c r="DY48" s="39"/>
      <c r="DZ48" s="39"/>
      <c r="EA48" s="39"/>
      <c r="EB48" s="39"/>
      <c r="EC48" s="39"/>
      <c r="ED48" s="39"/>
      <c r="EE48" s="39"/>
      <c r="EF48" s="39"/>
      <c r="EG48" s="39"/>
      <c r="EH48" s="39"/>
      <c r="EI48" s="39"/>
      <c r="EJ48" s="39"/>
      <c r="EK48" s="39"/>
      <c r="EL48" s="39"/>
      <c r="EM48" s="39"/>
      <c r="EN48" s="39"/>
      <c r="EO48" s="39"/>
      <c r="EP48" s="39"/>
      <c r="EQ48" s="39"/>
      <c r="ER48" s="39"/>
      <c r="ES48" s="39"/>
      <c r="ET48" s="39"/>
      <c r="EU48" s="39"/>
      <c r="EV48" s="39"/>
      <c r="EW48" s="39"/>
      <c r="EX48" s="39"/>
      <c r="EY48" s="39"/>
      <c r="EZ48" s="39"/>
      <c r="FA48" s="39"/>
      <c r="FB48" s="39"/>
      <c r="FC48" s="39"/>
      <c r="FD48" s="39"/>
      <c r="FE48" s="39"/>
      <c r="FF48" s="39"/>
      <c r="FG48" s="39"/>
      <c r="FH48" s="39"/>
      <c r="FI48" s="39"/>
      <c r="FJ48" s="39"/>
      <c r="FK48" s="39"/>
      <c r="FL48" s="39"/>
      <c r="FM48" s="39"/>
      <c r="FN48" s="39"/>
      <c r="FO48" s="39"/>
      <c r="FP48" s="39"/>
      <c r="FQ48" s="39"/>
      <c r="FR48" s="39"/>
      <c r="FS48" s="39"/>
      <c r="FT48" s="39"/>
      <c r="FU48" s="39"/>
      <c r="FV48" s="39"/>
      <c r="FW48" s="39"/>
      <c r="FX48" s="39"/>
      <c r="FY48" s="39"/>
      <c r="FZ48" s="39"/>
      <c r="GA48" s="39"/>
      <c r="GB48" s="39"/>
      <c r="GC48" s="39"/>
      <c r="GD48" s="39"/>
      <c r="GE48" s="39"/>
      <c r="GF48" s="39"/>
      <c r="GG48" s="39"/>
      <c r="GH48" s="39"/>
      <c r="GI48" s="39"/>
      <c r="GJ48" s="39"/>
      <c r="GK48" s="39"/>
      <c r="GL48" s="39"/>
      <c r="GM48" s="39"/>
      <c r="GN48" s="39"/>
      <c r="GO48" s="39"/>
      <c r="GP48" s="39"/>
      <c r="GQ48" s="39"/>
      <c r="GR48" s="39"/>
      <c r="GS48" s="39"/>
      <c r="GT48" s="39"/>
      <c r="GU48" s="39"/>
      <c r="GV48" s="39"/>
      <c r="GW48" s="39"/>
      <c r="GX48" s="39"/>
      <c r="GY48" s="39"/>
      <c r="GZ48" s="39"/>
      <c r="HA48" s="39"/>
      <c r="HB48" s="39"/>
      <c r="HC48" s="39"/>
      <c r="HD48" s="39"/>
      <c r="HE48" s="39"/>
      <c r="HF48" s="39"/>
      <c r="HG48" s="39"/>
      <c r="HH48" s="39"/>
      <c r="HI48" s="39"/>
      <c r="HJ48" s="39"/>
      <c r="HK48" s="39"/>
      <c r="HL48" s="39"/>
      <c r="HM48" s="39"/>
      <c r="HN48" s="39"/>
      <c r="HO48" s="39"/>
      <c r="HP48" s="39"/>
      <c r="HQ48" s="39"/>
      <c r="HR48" s="39"/>
      <c r="HS48" s="39"/>
      <c r="HT48" s="39"/>
      <c r="HU48" s="39"/>
      <c r="HV48" s="39"/>
      <c r="HW48" s="39"/>
      <c r="HX48" s="39"/>
      <c r="HY48" s="39"/>
      <c r="HZ48" s="39"/>
      <c r="IA48" s="39"/>
      <c r="IB48" s="39"/>
      <c r="IC48" s="39"/>
      <c r="ID48" s="39"/>
      <c r="IE48" s="39"/>
      <c r="IF48" s="39"/>
      <c r="IG48" s="39"/>
      <c r="IH48" s="39"/>
      <c r="II48" s="39"/>
      <c r="IJ48" s="39"/>
      <c r="IK48" s="39"/>
      <c r="IL48" s="39"/>
      <c r="IM48" s="39"/>
      <c r="IN48" s="39"/>
      <c r="IO48" s="39"/>
      <c r="IP48" s="39"/>
      <c r="IQ48" s="39"/>
      <c r="IR48" s="39"/>
      <c r="IS48" s="39"/>
      <c r="IT48" s="39"/>
      <c r="IU48" s="39"/>
      <c r="IV48" s="39"/>
      <c r="IW48" s="39"/>
      <c r="IX48" s="39"/>
      <c r="IY48" s="39"/>
      <c r="IZ48" s="39"/>
      <c r="JA48" s="39"/>
      <c r="JB48" s="39"/>
      <c r="JC48" s="39"/>
      <c r="JD48" s="39"/>
      <c r="JE48" s="39"/>
      <c r="JF48" s="39"/>
      <c r="JG48" s="39"/>
      <c r="JH48" s="39"/>
      <c r="JI48" s="39"/>
      <c r="JJ48" s="39"/>
      <c r="JK48" s="39"/>
      <c r="JL48" s="39"/>
      <c r="JM48" s="39"/>
      <c r="JN48" s="39"/>
      <c r="JO48" s="39"/>
      <c r="JP48" s="39"/>
      <c r="JQ48" s="39"/>
      <c r="JR48" s="39"/>
      <c r="JS48" s="39"/>
      <c r="JT48" s="39"/>
      <c r="JU48" s="39"/>
      <c r="JV48" s="39"/>
      <c r="JW48" s="39"/>
      <c r="JX48" s="39"/>
      <c r="JY48" s="39"/>
      <c r="JZ48" s="39"/>
      <c r="KA48" s="39"/>
      <c r="KB48" s="39"/>
      <c r="KC48" s="39"/>
      <c r="KD48" s="39"/>
      <c r="KE48" s="39"/>
      <c r="KF48" s="39"/>
      <c r="KG48" s="39"/>
      <c r="KH48" s="39"/>
      <c r="KI48" s="39"/>
      <c r="KJ48" s="39"/>
      <c r="KK48" s="39"/>
      <c r="KL48" s="39"/>
      <c r="KM48" s="39"/>
      <c r="KN48" s="39"/>
      <c r="KO48" s="39"/>
      <c r="KP48" s="39"/>
      <c r="KQ48" s="39"/>
      <c r="KR48" s="39"/>
      <c r="KS48" s="39"/>
      <c r="KT48" s="39"/>
      <c r="KU48" s="39"/>
      <c r="KV48" s="39"/>
      <c r="KW48" s="39"/>
      <c r="KX48" s="39"/>
      <c r="KY48" s="39"/>
      <c r="KZ48" s="39"/>
      <c r="LA48" s="39"/>
      <c r="LB48" s="39"/>
      <c r="LC48" s="39"/>
      <c r="LD48" s="39"/>
      <c r="LE48" s="39"/>
      <c r="LF48" s="39"/>
      <c r="LG48" s="39"/>
      <c r="LH48" s="39"/>
      <c r="LI48" s="39"/>
      <c r="LJ48" s="39"/>
      <c r="LK48" s="39"/>
      <c r="LL48" s="39"/>
      <c r="LM48" s="39"/>
      <c r="LN48" s="39"/>
      <c r="LO48" s="39"/>
      <c r="LP48" s="39"/>
      <c r="LQ48" s="39"/>
      <c r="LR48" s="39"/>
      <c r="LS48" s="39"/>
      <c r="LT48" s="39"/>
      <c r="LU48" s="39"/>
      <c r="LV48" s="39"/>
      <c r="LW48" s="39"/>
      <c r="LX48" s="39"/>
      <c r="LY48" s="39"/>
      <c r="LZ48" s="39"/>
      <c r="MA48" s="39"/>
      <c r="MB48" s="39"/>
      <c r="MC48" s="39"/>
      <c r="MD48" s="39"/>
      <c r="ME48" s="39"/>
      <c r="MF48" s="39"/>
      <c r="MG48" s="39"/>
      <c r="MH48" s="39"/>
      <c r="MI48" s="39"/>
      <c r="MJ48" s="39"/>
      <c r="MK48" s="39"/>
      <c r="ML48" s="39"/>
      <c r="MM48" s="39"/>
      <c r="MN48" s="39"/>
      <c r="MO48" s="39"/>
      <c r="MP48" s="39"/>
      <c r="MQ48" s="39"/>
      <c r="MR48" s="39"/>
      <c r="MS48" s="39"/>
      <c r="MT48" s="39"/>
      <c r="MU48" s="39"/>
      <c r="MV48" s="39"/>
      <c r="MW48" s="39"/>
      <c r="MX48" s="39"/>
      <c r="MY48" s="39"/>
      <c r="MZ48" s="39"/>
      <c r="NA48" s="39"/>
      <c r="NB48" s="39"/>
      <c r="NC48" s="39"/>
      <c r="ND48" s="39"/>
      <c r="NE48" s="39"/>
      <c r="NF48" s="39"/>
      <c r="NG48" s="39"/>
      <c r="NH48" s="39"/>
      <c r="NI48" s="39"/>
      <c r="NJ48" s="39"/>
      <c r="NK48" s="39"/>
      <c r="NL48" s="39"/>
      <c r="NM48" s="39"/>
      <c r="NN48" s="39"/>
      <c r="NO48" s="39"/>
      <c r="NP48" s="39"/>
      <c r="NQ48" s="39"/>
      <c r="NR48" s="39"/>
      <c r="NS48" s="39"/>
      <c r="NT48" s="39"/>
      <c r="NU48" s="39"/>
      <c r="NV48" s="39"/>
      <c r="NW48" s="39"/>
      <c r="NX48" s="39"/>
      <c r="NY48" s="39"/>
      <c r="NZ48" s="39"/>
      <c r="OA48" s="39"/>
      <c r="OB48" s="39"/>
      <c r="OC48" s="39"/>
      <c r="OD48" s="39"/>
      <c r="OE48" s="39"/>
      <c r="OF48" s="39"/>
      <c r="OG48" s="39"/>
      <c r="OH48" s="39"/>
      <c r="OI48" s="39"/>
      <c r="OJ48" s="39"/>
      <c r="OK48" s="39"/>
      <c r="OL48" s="39"/>
      <c r="OM48" s="39"/>
      <c r="ON48" s="39"/>
      <c r="OO48" s="39"/>
      <c r="OP48" s="39"/>
      <c r="OQ48" s="39"/>
      <c r="OR48" s="39"/>
      <c r="OS48" s="39"/>
      <c r="OT48" s="39"/>
      <c r="OU48" s="39"/>
      <c r="OV48" s="39"/>
      <c r="OW48" s="39"/>
      <c r="OX48" s="39"/>
      <c r="OY48" s="39"/>
      <c r="OZ48" s="39"/>
      <c r="PA48" s="39"/>
      <c r="PB48" s="39"/>
      <c r="PC48" s="39"/>
      <c r="PD48" s="39"/>
      <c r="PE48" s="39"/>
      <c r="PF48" s="39"/>
      <c r="PG48" s="39"/>
      <c r="PH48" s="39"/>
      <c r="PI48" s="39"/>
      <c r="PJ48" s="39"/>
      <c r="PK48" s="39"/>
      <c r="PL48" s="39"/>
      <c r="PM48" s="39"/>
      <c r="PN48" s="39"/>
      <c r="PO48" s="39"/>
      <c r="PP48" s="39"/>
      <c r="PQ48" s="39"/>
      <c r="PR48" s="39"/>
      <c r="PS48" s="39"/>
      <c r="PT48" s="39"/>
      <c r="PU48" s="39"/>
      <c r="PV48" s="39"/>
      <c r="PW48" s="39"/>
      <c r="PX48" s="39"/>
      <c r="PY48" s="39"/>
      <c r="PZ48" s="39"/>
      <c r="QA48" s="39"/>
      <c r="QB48" s="39"/>
      <c r="QC48" s="39"/>
      <c r="QD48" s="39"/>
      <c r="QE48" s="39"/>
      <c r="QF48" s="39"/>
      <c r="QG48" s="39"/>
      <c r="QH48" s="39"/>
      <c r="QI48" s="39"/>
      <c r="QJ48" s="39"/>
      <c r="QK48" s="39"/>
      <c r="QL48" s="39"/>
      <c r="QM48" s="39"/>
      <c r="QN48" s="39"/>
      <c r="QO48" s="39"/>
      <c r="QP48" s="39"/>
      <c r="QQ48" s="39"/>
      <c r="QR48" s="39"/>
      <c r="QS48" s="39"/>
      <c r="QT48" s="39"/>
      <c r="QU48" s="39"/>
      <c r="QV48" s="39"/>
      <c r="QW48" s="39"/>
      <c r="QX48" s="39"/>
      <c r="QY48" s="39"/>
      <c r="QZ48" s="39"/>
      <c r="RA48" s="39"/>
      <c r="RB48" s="39"/>
      <c r="RC48" s="39"/>
      <c r="RD48" s="39"/>
      <c r="RE48" s="39"/>
      <c r="RF48" s="39"/>
      <c r="RG48" s="39"/>
      <c r="RH48" s="39"/>
      <c r="RI48" s="39"/>
      <c r="RJ48" s="39"/>
      <c r="RK48" s="39"/>
      <c r="RL48" s="39"/>
      <c r="RM48" s="39"/>
      <c r="RN48" s="39"/>
      <c r="RO48" s="39"/>
      <c r="RP48" s="39"/>
      <c r="RQ48" s="39"/>
      <c r="RR48" s="39"/>
      <c r="RS48" s="39"/>
      <c r="RT48" s="39"/>
      <c r="RU48" s="39"/>
      <c r="RV48" s="39"/>
      <c r="RW48" s="39"/>
      <c r="RX48" s="39"/>
      <c r="RY48" s="39"/>
      <c r="RZ48" s="39"/>
      <c r="SA48" s="39"/>
      <c r="SB48" s="39"/>
      <c r="SC48" s="39"/>
      <c r="SD48" s="39"/>
      <c r="SE48" s="39"/>
      <c r="SF48" s="39"/>
      <c r="SG48" s="39"/>
      <c r="SH48" s="39"/>
      <c r="SI48" s="39"/>
      <c r="SJ48" s="39"/>
      <c r="SK48" s="39"/>
      <c r="SL48" s="39"/>
      <c r="SM48" s="39"/>
      <c r="SN48" s="39"/>
      <c r="SO48" s="39"/>
      <c r="SP48" s="39"/>
      <c r="SQ48" s="39"/>
      <c r="SR48" s="39"/>
      <c r="SS48" s="39"/>
      <c r="ST48" s="39"/>
      <c r="SU48" s="39"/>
      <c r="SV48" s="39"/>
      <c r="SW48" s="39"/>
      <c r="SX48" s="39"/>
      <c r="SY48" s="39"/>
      <c r="SZ48" s="39"/>
      <c r="TA48" s="39"/>
      <c r="TB48" s="39"/>
      <c r="TC48" s="39"/>
      <c r="TD48" s="39"/>
      <c r="TE48" s="39"/>
      <c r="TF48" s="39"/>
      <c r="TG48" s="39"/>
      <c r="TH48" s="39"/>
      <c r="TI48" s="39"/>
      <c r="TJ48" s="39"/>
      <c r="TK48" s="39"/>
      <c r="TL48" s="39"/>
      <c r="TM48" s="39"/>
      <c r="TN48" s="39"/>
      <c r="TO48" s="39"/>
      <c r="TP48" s="39"/>
      <c r="TQ48" s="39"/>
      <c r="TR48" s="39"/>
      <c r="TS48" s="39"/>
      <c r="TT48" s="39"/>
      <c r="TU48" s="39"/>
      <c r="TV48" s="39"/>
      <c r="TW48" s="39"/>
      <c r="TX48" s="39"/>
      <c r="TY48" s="39"/>
      <c r="TZ48" s="39"/>
      <c r="UA48" s="39"/>
      <c r="UB48" s="39"/>
      <c r="UC48" s="39"/>
      <c r="UD48" s="39"/>
      <c r="UE48" s="39"/>
      <c r="UF48" s="39"/>
      <c r="UG48" s="39"/>
      <c r="UH48" s="39"/>
      <c r="UI48" s="39"/>
      <c r="UJ48" s="39"/>
      <c r="UK48" s="39"/>
      <c r="UL48" s="39"/>
      <c r="UM48" s="39"/>
      <c r="UN48" s="39"/>
      <c r="UO48" s="39"/>
      <c r="UP48" s="39"/>
      <c r="UQ48" s="39"/>
      <c r="UR48" s="39"/>
      <c r="US48" s="39"/>
      <c r="UT48" s="39"/>
      <c r="UU48" s="39"/>
      <c r="UV48" s="39"/>
      <c r="UW48" s="39"/>
      <c r="UX48" s="39"/>
      <c r="UY48" s="39"/>
      <c r="UZ48" s="39"/>
      <c r="VA48" s="39"/>
      <c r="VB48" s="39"/>
      <c r="VC48" s="39"/>
      <c r="VD48" s="39"/>
      <c r="VE48" s="39"/>
      <c r="VF48" s="39"/>
      <c r="VG48" s="39"/>
      <c r="VH48" s="39"/>
      <c r="VI48" s="39"/>
      <c r="VJ48" s="39"/>
      <c r="VK48" s="39"/>
      <c r="VL48" s="39"/>
      <c r="VM48" s="39"/>
      <c r="VN48" s="39"/>
      <c r="VO48" s="39"/>
      <c r="VP48" s="39"/>
      <c r="VQ48" s="39"/>
      <c r="VR48" s="39"/>
      <c r="VS48" s="39"/>
      <c r="VT48" s="39"/>
      <c r="VU48" s="39"/>
      <c r="VV48" s="39"/>
      <c r="VW48" s="39"/>
      <c r="VX48" s="39"/>
      <c r="VY48" s="39"/>
      <c r="VZ48" s="39"/>
      <c r="WA48" s="39"/>
      <c r="WB48" s="39"/>
      <c r="WC48" s="39"/>
      <c r="WD48" s="39"/>
      <c r="WE48" s="39"/>
      <c r="WF48" s="39"/>
      <c r="WG48" s="39"/>
      <c r="WH48" s="39"/>
      <c r="WI48" s="39"/>
      <c r="WJ48" s="39"/>
      <c r="WK48" s="39"/>
      <c r="WL48" s="39"/>
      <c r="WM48" s="39"/>
      <c r="WN48" s="39"/>
      <c r="WO48" s="39"/>
      <c r="WP48" s="39"/>
      <c r="WQ48" s="39"/>
      <c r="WR48" s="39"/>
      <c r="WS48" s="39"/>
      <c r="WT48" s="39"/>
      <c r="WU48" s="39"/>
      <c r="WV48" s="39"/>
      <c r="WW48" s="39"/>
      <c r="WX48" s="39"/>
      <c r="WY48" s="39"/>
      <c r="WZ48" s="39"/>
      <c r="XA48" s="39"/>
      <c r="XB48" s="39"/>
      <c r="XC48" s="39"/>
      <c r="XD48" s="39"/>
      <c r="XE48" s="39"/>
      <c r="XF48" s="39"/>
      <c r="XG48" s="39"/>
      <c r="XH48" s="39"/>
      <c r="XI48" s="39"/>
      <c r="XJ48" s="39"/>
      <c r="XK48" s="39"/>
      <c r="XL48" s="39"/>
      <c r="XM48" s="39"/>
      <c r="XN48" s="39"/>
      <c r="XO48" s="39"/>
      <c r="XP48" s="39"/>
      <c r="XQ48" s="39"/>
      <c r="XR48" s="39"/>
      <c r="XS48" s="39"/>
      <c r="XT48" s="39"/>
      <c r="XU48" s="39"/>
      <c r="XV48" s="39"/>
      <c r="XW48" s="39"/>
      <c r="XX48" s="39"/>
      <c r="XY48" s="39"/>
      <c r="XZ48" s="39"/>
      <c r="YA48" s="39"/>
      <c r="YB48" s="39"/>
      <c r="YC48" s="39"/>
      <c r="YD48" s="39"/>
      <c r="YE48" s="39"/>
      <c r="YF48" s="39"/>
      <c r="YG48" s="39"/>
      <c r="YH48" s="39"/>
      <c r="YI48" s="39"/>
      <c r="YJ48" s="39"/>
      <c r="YK48" s="39"/>
      <c r="YL48" s="39"/>
      <c r="YM48" s="39"/>
      <c r="YN48" s="39"/>
      <c r="YO48" s="39"/>
      <c r="YP48" s="39"/>
      <c r="YQ48" s="39"/>
      <c r="YR48" s="39"/>
      <c r="YS48" s="39"/>
      <c r="YT48" s="39"/>
      <c r="YU48" s="39"/>
      <c r="YV48" s="39"/>
      <c r="YW48" s="39"/>
      <c r="YX48" s="39"/>
      <c r="YY48" s="39"/>
      <c r="YZ48" s="39"/>
      <c r="ZA48" s="39"/>
      <c r="ZB48" s="39"/>
      <c r="ZC48" s="39"/>
      <c r="ZD48" s="39"/>
      <c r="ZE48" s="39"/>
      <c r="ZF48" s="39"/>
      <c r="ZG48" s="39"/>
      <c r="ZH48" s="39"/>
      <c r="ZI48" s="39"/>
      <c r="ZJ48" s="39"/>
      <c r="ZK48" s="39"/>
      <c r="ZL48" s="39"/>
      <c r="ZM48" s="39"/>
      <c r="ZN48" s="39"/>
      <c r="ZO48" s="39"/>
      <c r="ZP48" s="39"/>
      <c r="ZQ48" s="39"/>
      <c r="ZR48" s="39"/>
      <c r="ZS48" s="39"/>
      <c r="ZT48" s="39"/>
      <c r="ZU48" s="39"/>
      <c r="ZV48" s="39"/>
      <c r="ZW48" s="39"/>
      <c r="ZX48" s="39"/>
      <c r="ZY48" s="39"/>
      <c r="ZZ48" s="39"/>
      <c r="AAA48" s="39"/>
      <c r="AAB48" s="39"/>
      <c r="AAC48" s="39"/>
      <c r="AAD48" s="39"/>
      <c r="AAE48" s="39"/>
      <c r="AAF48" s="39"/>
      <c r="AAG48" s="39"/>
      <c r="AAH48" s="39"/>
      <c r="AAI48" s="39"/>
      <c r="AAJ48" s="39"/>
      <c r="AAK48" s="39"/>
      <c r="AAL48" s="39"/>
      <c r="AAM48" s="39"/>
      <c r="AAN48" s="39"/>
      <c r="AAO48" s="39"/>
      <c r="AAP48" s="39"/>
      <c r="AAQ48" s="39"/>
      <c r="AAR48" s="39"/>
      <c r="AAS48" s="39"/>
      <c r="AAT48" s="39"/>
      <c r="AAU48" s="39"/>
      <c r="AAV48" s="39"/>
      <c r="AAW48" s="39"/>
      <c r="AAX48" s="39"/>
      <c r="AAY48" s="39"/>
      <c r="AAZ48" s="39"/>
      <c r="ABA48" s="39"/>
      <c r="ABB48" s="39"/>
      <c r="ABC48" s="39"/>
      <c r="ABD48" s="39"/>
      <c r="ABE48" s="39"/>
      <c r="ABF48" s="39"/>
      <c r="ABG48" s="39"/>
      <c r="ABH48" s="39"/>
      <c r="ABI48" s="39"/>
      <c r="ABJ48" s="39"/>
      <c r="ABK48" s="39"/>
      <c r="ABL48" s="39"/>
      <c r="ABM48" s="39"/>
      <c r="ABN48" s="39"/>
      <c r="ABO48" s="39"/>
      <c r="ABP48" s="39"/>
      <c r="ABQ48" s="39"/>
      <c r="ABR48" s="39"/>
      <c r="ABS48" s="39"/>
      <c r="ABT48" s="39"/>
      <c r="ABU48" s="39"/>
      <c r="ABV48" s="39"/>
      <c r="ABW48" s="39"/>
      <c r="ABX48" s="39"/>
      <c r="ABY48" s="39"/>
      <c r="ABZ48" s="39"/>
      <c r="ACA48" s="39"/>
      <c r="ACB48" s="39"/>
      <c r="ACC48" s="39"/>
      <c r="ACD48" s="39"/>
      <c r="ACE48" s="39"/>
      <c r="ACF48" s="39"/>
      <c r="ACG48" s="39"/>
      <c r="ACH48" s="39"/>
      <c r="ACI48" s="39"/>
      <c r="ACJ48" s="39"/>
      <c r="ACK48" s="39"/>
      <c r="ACL48" s="39"/>
      <c r="ACM48" s="39"/>
      <c r="ACN48" s="39"/>
      <c r="ACO48" s="39"/>
      <c r="ACP48" s="39"/>
      <c r="ACQ48" s="39"/>
      <c r="ACR48" s="39"/>
      <c r="ACS48" s="39"/>
      <c r="ACT48" s="39"/>
      <c r="ACU48" s="39"/>
      <c r="ACV48" s="39"/>
      <c r="ACW48" s="39"/>
      <c r="ACX48" s="39"/>
      <c r="ACY48" s="39"/>
      <c r="ACZ48" s="39"/>
      <c r="ADA48" s="39"/>
      <c r="ADB48" s="39"/>
      <c r="ADC48" s="39"/>
      <c r="ADD48" s="39"/>
      <c r="ADE48" s="39"/>
      <c r="ADF48" s="39"/>
      <c r="ADG48" s="39"/>
      <c r="ADH48" s="39"/>
      <c r="ADI48" s="39"/>
      <c r="ADJ48" s="39"/>
      <c r="ADK48" s="39"/>
      <c r="ADL48" s="39"/>
      <c r="ADM48" s="39"/>
      <c r="ADN48" s="39"/>
      <c r="ADO48" s="39"/>
      <c r="ADP48" s="39"/>
      <c r="ADQ48" s="39"/>
      <c r="ADR48" s="39"/>
      <c r="ADS48" s="39"/>
      <c r="ADT48" s="39"/>
      <c r="ADU48" s="39"/>
      <c r="ADV48" s="39"/>
      <c r="ADW48" s="39"/>
      <c r="ADX48" s="39"/>
      <c r="ADY48" s="39"/>
      <c r="ADZ48" s="39"/>
      <c r="AEA48" s="39"/>
      <c r="AEB48" s="39"/>
      <c r="AEC48" s="39"/>
      <c r="AED48" s="39"/>
      <c r="AEE48" s="39"/>
      <c r="AEF48" s="39"/>
      <c r="AEG48" s="39"/>
      <c r="AEH48" s="39"/>
      <c r="AEI48" s="39"/>
      <c r="AEJ48" s="39"/>
      <c r="AEK48" s="39"/>
      <c r="AEL48" s="39"/>
      <c r="AEM48" s="39"/>
      <c r="AEN48" s="39"/>
      <c r="AEO48" s="39"/>
      <c r="AEP48" s="39"/>
      <c r="AEQ48" s="39"/>
      <c r="AER48" s="39"/>
      <c r="AES48" s="39"/>
      <c r="AET48" s="39"/>
      <c r="AEU48" s="39"/>
      <c r="AEV48" s="39"/>
      <c r="AEW48" s="39"/>
      <c r="AEX48" s="39"/>
      <c r="AEY48" s="39"/>
      <c r="AEZ48" s="39"/>
      <c r="AFA48" s="39"/>
      <c r="AFB48" s="39"/>
      <c r="AFC48" s="39"/>
      <c r="AFD48" s="39"/>
      <c r="AFE48" s="39"/>
      <c r="AFF48" s="39"/>
      <c r="AFG48" s="39"/>
      <c r="AFH48" s="39"/>
      <c r="AFI48" s="39"/>
      <c r="AFJ48" s="39"/>
      <c r="AFK48" s="39"/>
      <c r="AFL48" s="39"/>
      <c r="AFM48" s="39"/>
      <c r="AFN48" s="39"/>
      <c r="AFO48" s="39"/>
      <c r="AFP48" s="39"/>
      <c r="AFQ48" s="39"/>
      <c r="AFR48" s="39"/>
      <c r="AFS48" s="39"/>
      <c r="AFT48" s="39"/>
      <c r="AFU48" s="39"/>
      <c r="AFV48" s="39"/>
      <c r="AFW48" s="39"/>
      <c r="AFX48" s="39"/>
    </row>
    <row r="49" spans="1:856" s="37" customFormat="1" x14ac:dyDescent="0.25">
      <c r="A49" s="155"/>
      <c r="B49" s="29"/>
      <c r="C49" s="29"/>
      <c r="D49" s="26"/>
      <c r="F49" s="27"/>
      <c r="G49" s="28"/>
      <c r="H49" s="19"/>
      <c r="I49" s="16"/>
      <c r="J49" s="16"/>
      <c r="K49" s="16"/>
      <c r="L49" s="16"/>
      <c r="M49" s="19"/>
      <c r="N49" s="16"/>
      <c r="O49" s="16"/>
      <c r="P49" s="16"/>
      <c r="Q49" s="21"/>
      <c r="R49" s="33"/>
      <c r="S49" s="16"/>
      <c r="T49" s="16"/>
      <c r="U49" s="13"/>
      <c r="V49" s="16"/>
      <c r="W49" s="16"/>
      <c r="X49" s="36"/>
      <c r="Y49" s="36"/>
      <c r="AA49" s="40"/>
      <c r="AH49" s="39"/>
      <c r="AX49" s="13"/>
      <c r="AY49" s="13"/>
      <c r="AZ49" s="13"/>
      <c r="BA49" s="13"/>
      <c r="BB49" s="13"/>
      <c r="DW49" s="39"/>
      <c r="DX49" s="39"/>
      <c r="DY49" s="39"/>
      <c r="DZ49" s="39"/>
      <c r="EA49" s="39"/>
      <c r="EB49" s="39"/>
      <c r="EC49" s="39"/>
      <c r="ED49" s="39"/>
      <c r="EE49" s="39"/>
      <c r="EF49" s="39"/>
      <c r="EG49" s="39"/>
      <c r="EH49" s="39"/>
      <c r="EI49" s="39"/>
      <c r="EJ49" s="39"/>
      <c r="EK49" s="39"/>
      <c r="EL49" s="39"/>
      <c r="EM49" s="39"/>
      <c r="EN49" s="39"/>
      <c r="EO49" s="39"/>
      <c r="EP49" s="39"/>
      <c r="EQ49" s="39"/>
      <c r="ER49" s="39"/>
      <c r="ES49" s="39"/>
      <c r="ET49" s="39"/>
      <c r="EU49" s="39"/>
      <c r="EV49" s="39"/>
      <c r="EW49" s="39"/>
      <c r="EX49" s="39"/>
      <c r="EY49" s="39"/>
      <c r="EZ49" s="39"/>
      <c r="FA49" s="39"/>
      <c r="FB49" s="39"/>
      <c r="FC49" s="39"/>
      <c r="FD49" s="39"/>
      <c r="FE49" s="39"/>
      <c r="FF49" s="39"/>
      <c r="FG49" s="39"/>
      <c r="FH49" s="39"/>
      <c r="FI49" s="39"/>
      <c r="FJ49" s="39"/>
      <c r="FK49" s="39"/>
      <c r="FL49" s="39"/>
      <c r="FM49" s="39"/>
      <c r="FN49" s="39"/>
      <c r="FO49" s="39"/>
      <c r="FP49" s="39"/>
      <c r="FQ49" s="39"/>
      <c r="FR49" s="39"/>
      <c r="FS49" s="39"/>
      <c r="FT49" s="39"/>
      <c r="FU49" s="39"/>
      <c r="FV49" s="39"/>
      <c r="FW49" s="39"/>
      <c r="FX49" s="39"/>
      <c r="FY49" s="39"/>
      <c r="FZ49" s="39"/>
      <c r="GA49" s="39"/>
      <c r="GB49" s="39"/>
      <c r="GC49" s="39"/>
      <c r="GD49" s="39"/>
      <c r="GE49" s="39"/>
      <c r="GF49" s="39"/>
      <c r="GG49" s="39"/>
      <c r="GH49" s="39"/>
      <c r="GI49" s="39"/>
      <c r="GJ49" s="39"/>
      <c r="GK49" s="39"/>
      <c r="GL49" s="39"/>
      <c r="GM49" s="39"/>
      <c r="GN49" s="39"/>
      <c r="GO49" s="39"/>
      <c r="GP49" s="39"/>
      <c r="GQ49" s="39"/>
      <c r="GR49" s="39"/>
      <c r="GS49" s="39"/>
      <c r="GT49" s="39"/>
      <c r="GU49" s="39"/>
      <c r="GV49" s="39"/>
      <c r="GW49" s="39"/>
      <c r="GX49" s="39"/>
      <c r="GY49" s="39"/>
      <c r="GZ49" s="39"/>
      <c r="HA49" s="39"/>
      <c r="HB49" s="39"/>
      <c r="HC49" s="39"/>
      <c r="HD49" s="39"/>
      <c r="HE49" s="39"/>
      <c r="HF49" s="39"/>
      <c r="HG49" s="39"/>
      <c r="HH49" s="39"/>
      <c r="HI49" s="39"/>
      <c r="HJ49" s="39"/>
      <c r="HK49" s="39"/>
      <c r="HL49" s="39"/>
      <c r="HM49" s="39"/>
      <c r="HN49" s="39"/>
      <c r="HO49" s="39"/>
      <c r="HP49" s="39"/>
      <c r="HQ49" s="39"/>
      <c r="HR49" s="39"/>
      <c r="HS49" s="39"/>
      <c r="HT49" s="39"/>
      <c r="HU49" s="39"/>
      <c r="HV49" s="39"/>
      <c r="HW49" s="39"/>
      <c r="HX49" s="39"/>
      <c r="HY49" s="39"/>
      <c r="HZ49" s="39"/>
      <c r="IA49" s="39"/>
      <c r="IB49" s="39"/>
      <c r="IC49" s="39"/>
      <c r="ID49" s="39"/>
      <c r="IE49" s="39"/>
      <c r="IF49" s="39"/>
      <c r="IG49" s="39"/>
      <c r="IH49" s="39"/>
      <c r="II49" s="39"/>
      <c r="IJ49" s="39"/>
      <c r="IK49" s="39"/>
      <c r="IL49" s="39"/>
      <c r="IM49" s="39"/>
      <c r="IN49" s="39"/>
      <c r="IO49" s="39"/>
      <c r="IP49" s="39"/>
      <c r="IQ49" s="39"/>
      <c r="IR49" s="39"/>
      <c r="IS49" s="39"/>
      <c r="IT49" s="39"/>
      <c r="IU49" s="39"/>
      <c r="IV49" s="39"/>
      <c r="IW49" s="39"/>
      <c r="IX49" s="39"/>
      <c r="IY49" s="39"/>
      <c r="IZ49" s="39"/>
      <c r="JA49" s="39"/>
      <c r="JB49" s="39"/>
      <c r="JC49" s="39"/>
      <c r="JD49" s="39"/>
      <c r="JE49" s="39"/>
      <c r="JF49" s="39"/>
      <c r="JG49" s="39"/>
      <c r="JH49" s="39"/>
      <c r="JI49" s="39"/>
      <c r="JJ49" s="39"/>
      <c r="JK49" s="39"/>
      <c r="JL49" s="39"/>
      <c r="JM49" s="39"/>
      <c r="JN49" s="39"/>
      <c r="JO49" s="39"/>
      <c r="JP49" s="39"/>
      <c r="JQ49" s="39"/>
      <c r="JR49" s="39"/>
      <c r="JS49" s="39"/>
      <c r="JT49" s="39"/>
      <c r="JU49" s="39"/>
      <c r="JV49" s="39"/>
      <c r="JW49" s="39"/>
      <c r="JX49" s="39"/>
      <c r="JY49" s="39"/>
      <c r="JZ49" s="39"/>
      <c r="KA49" s="39"/>
      <c r="KB49" s="39"/>
      <c r="KC49" s="39"/>
      <c r="KD49" s="39"/>
      <c r="KE49" s="39"/>
      <c r="KF49" s="39"/>
      <c r="KG49" s="39"/>
      <c r="KH49" s="39"/>
      <c r="KI49" s="39"/>
      <c r="KJ49" s="39"/>
      <c r="KK49" s="39"/>
      <c r="KL49" s="39"/>
      <c r="KM49" s="39"/>
      <c r="KN49" s="39"/>
      <c r="KO49" s="39"/>
      <c r="KP49" s="39"/>
      <c r="KQ49" s="39"/>
      <c r="KR49" s="39"/>
      <c r="KS49" s="39"/>
      <c r="KT49" s="39"/>
      <c r="KU49" s="39"/>
      <c r="KV49" s="39"/>
      <c r="KW49" s="39"/>
      <c r="KX49" s="39"/>
      <c r="KY49" s="39"/>
      <c r="KZ49" s="39"/>
      <c r="LA49" s="39"/>
      <c r="LB49" s="39"/>
      <c r="LC49" s="39"/>
      <c r="LD49" s="39"/>
      <c r="LE49" s="39"/>
      <c r="LF49" s="39"/>
      <c r="LG49" s="39"/>
      <c r="LH49" s="39"/>
      <c r="LI49" s="39"/>
      <c r="LJ49" s="39"/>
      <c r="LK49" s="39"/>
      <c r="LL49" s="39"/>
      <c r="LM49" s="39"/>
      <c r="LN49" s="39"/>
      <c r="LO49" s="39"/>
      <c r="LP49" s="39"/>
      <c r="LQ49" s="39"/>
      <c r="LR49" s="39"/>
      <c r="LS49" s="39"/>
      <c r="LT49" s="39"/>
      <c r="LU49" s="39"/>
      <c r="LV49" s="39"/>
      <c r="LW49" s="39"/>
      <c r="LX49" s="39"/>
      <c r="LY49" s="39"/>
      <c r="LZ49" s="39"/>
      <c r="MA49" s="39"/>
      <c r="MB49" s="39"/>
      <c r="MC49" s="39"/>
      <c r="MD49" s="39"/>
      <c r="ME49" s="39"/>
      <c r="MF49" s="39"/>
      <c r="MG49" s="39"/>
      <c r="MH49" s="39"/>
      <c r="MI49" s="39"/>
      <c r="MJ49" s="39"/>
      <c r="MK49" s="39"/>
      <c r="ML49" s="39"/>
      <c r="MM49" s="39"/>
      <c r="MN49" s="39"/>
      <c r="MO49" s="39"/>
      <c r="MP49" s="39"/>
      <c r="MQ49" s="39"/>
      <c r="MR49" s="39"/>
      <c r="MS49" s="39"/>
      <c r="MT49" s="39"/>
      <c r="MU49" s="39"/>
      <c r="MV49" s="39"/>
      <c r="MW49" s="39"/>
      <c r="MX49" s="39"/>
      <c r="MY49" s="39"/>
      <c r="MZ49" s="39"/>
      <c r="NA49" s="39"/>
      <c r="NB49" s="39"/>
      <c r="NC49" s="39"/>
      <c r="ND49" s="39"/>
      <c r="NE49" s="39"/>
      <c r="NF49" s="39"/>
      <c r="NG49" s="39"/>
      <c r="NH49" s="39"/>
      <c r="NI49" s="39"/>
      <c r="NJ49" s="39"/>
      <c r="NK49" s="39"/>
      <c r="NL49" s="39"/>
      <c r="NM49" s="39"/>
      <c r="NN49" s="39"/>
      <c r="NO49" s="39"/>
      <c r="NP49" s="39"/>
      <c r="NQ49" s="39"/>
      <c r="NR49" s="39"/>
      <c r="NS49" s="39"/>
      <c r="NT49" s="39"/>
      <c r="NU49" s="39"/>
      <c r="NV49" s="39"/>
      <c r="NW49" s="39"/>
      <c r="NX49" s="39"/>
      <c r="NY49" s="39"/>
      <c r="NZ49" s="39"/>
      <c r="OA49" s="39"/>
      <c r="OB49" s="39"/>
      <c r="OC49" s="39"/>
      <c r="OD49" s="39"/>
      <c r="OE49" s="39"/>
      <c r="OF49" s="39"/>
      <c r="OG49" s="39"/>
      <c r="OH49" s="39"/>
      <c r="OI49" s="39"/>
      <c r="OJ49" s="39"/>
      <c r="OK49" s="39"/>
      <c r="OL49" s="39"/>
      <c r="OM49" s="39"/>
      <c r="ON49" s="39"/>
      <c r="OO49" s="39"/>
      <c r="OP49" s="39"/>
      <c r="OQ49" s="39"/>
      <c r="OR49" s="39"/>
      <c r="OS49" s="39"/>
      <c r="OT49" s="39"/>
      <c r="OU49" s="39"/>
      <c r="OV49" s="39"/>
      <c r="OW49" s="39"/>
      <c r="OX49" s="39"/>
      <c r="OY49" s="39"/>
      <c r="OZ49" s="39"/>
      <c r="PA49" s="39"/>
      <c r="PB49" s="39"/>
      <c r="PC49" s="39"/>
      <c r="PD49" s="39"/>
      <c r="PE49" s="39"/>
      <c r="PF49" s="39"/>
      <c r="PG49" s="39"/>
      <c r="PH49" s="39"/>
      <c r="PI49" s="39"/>
      <c r="PJ49" s="39"/>
      <c r="PK49" s="39"/>
      <c r="PL49" s="39"/>
      <c r="PM49" s="39"/>
      <c r="PN49" s="39"/>
      <c r="PO49" s="39"/>
      <c r="PP49" s="39"/>
      <c r="PQ49" s="39"/>
      <c r="PR49" s="39"/>
      <c r="PS49" s="39"/>
      <c r="PT49" s="39"/>
      <c r="PU49" s="39"/>
      <c r="PV49" s="39"/>
      <c r="PW49" s="39"/>
      <c r="PX49" s="39"/>
      <c r="PY49" s="39"/>
      <c r="PZ49" s="39"/>
      <c r="QA49" s="39"/>
      <c r="QB49" s="39"/>
      <c r="QC49" s="39"/>
      <c r="QD49" s="39"/>
      <c r="QE49" s="39"/>
      <c r="QF49" s="39"/>
      <c r="QG49" s="39"/>
      <c r="QH49" s="39"/>
      <c r="QI49" s="39"/>
      <c r="QJ49" s="39"/>
      <c r="QK49" s="39"/>
      <c r="QL49" s="39"/>
      <c r="QM49" s="39"/>
      <c r="QN49" s="39"/>
      <c r="QO49" s="39"/>
      <c r="QP49" s="39"/>
      <c r="QQ49" s="39"/>
      <c r="QR49" s="39"/>
      <c r="QS49" s="39"/>
      <c r="QT49" s="39"/>
      <c r="QU49" s="39"/>
      <c r="QV49" s="39"/>
      <c r="QW49" s="39"/>
      <c r="QX49" s="39"/>
      <c r="QY49" s="39"/>
      <c r="QZ49" s="39"/>
      <c r="RA49" s="39"/>
      <c r="RB49" s="39"/>
      <c r="RC49" s="39"/>
      <c r="RD49" s="39"/>
      <c r="RE49" s="39"/>
      <c r="RF49" s="39"/>
      <c r="RG49" s="39"/>
      <c r="RH49" s="39"/>
      <c r="RI49" s="39"/>
      <c r="RJ49" s="39"/>
      <c r="RK49" s="39"/>
      <c r="RL49" s="39"/>
      <c r="RM49" s="39"/>
      <c r="RN49" s="39"/>
      <c r="RO49" s="39"/>
      <c r="RP49" s="39"/>
      <c r="RQ49" s="39"/>
      <c r="RR49" s="39"/>
      <c r="RS49" s="39"/>
      <c r="RT49" s="39"/>
      <c r="RU49" s="39"/>
      <c r="RV49" s="39"/>
      <c r="RW49" s="39"/>
      <c r="RX49" s="39"/>
      <c r="RY49" s="39"/>
      <c r="RZ49" s="39"/>
      <c r="SA49" s="39"/>
      <c r="SB49" s="39"/>
      <c r="SC49" s="39"/>
      <c r="SD49" s="39"/>
      <c r="SE49" s="39"/>
      <c r="SF49" s="39"/>
      <c r="SG49" s="39"/>
      <c r="SH49" s="39"/>
      <c r="SI49" s="39"/>
      <c r="SJ49" s="39"/>
      <c r="SK49" s="39"/>
      <c r="SL49" s="39"/>
      <c r="SM49" s="39"/>
      <c r="SN49" s="39"/>
      <c r="SO49" s="39"/>
      <c r="SP49" s="39"/>
      <c r="SQ49" s="39"/>
      <c r="SR49" s="39"/>
      <c r="SS49" s="39"/>
      <c r="ST49" s="39"/>
      <c r="SU49" s="39"/>
      <c r="SV49" s="39"/>
      <c r="SW49" s="39"/>
      <c r="SX49" s="39"/>
      <c r="SY49" s="39"/>
      <c r="SZ49" s="39"/>
      <c r="TA49" s="39"/>
      <c r="TB49" s="39"/>
      <c r="TC49" s="39"/>
      <c r="TD49" s="39"/>
      <c r="TE49" s="39"/>
      <c r="TF49" s="39"/>
      <c r="TG49" s="39"/>
      <c r="TH49" s="39"/>
      <c r="TI49" s="39"/>
      <c r="TJ49" s="39"/>
      <c r="TK49" s="39"/>
      <c r="TL49" s="39"/>
      <c r="TM49" s="39"/>
      <c r="TN49" s="39"/>
      <c r="TO49" s="39"/>
      <c r="TP49" s="39"/>
      <c r="TQ49" s="39"/>
      <c r="TR49" s="39"/>
      <c r="TS49" s="39"/>
      <c r="TT49" s="39"/>
      <c r="TU49" s="39"/>
      <c r="TV49" s="39"/>
      <c r="TW49" s="39"/>
      <c r="TX49" s="39"/>
      <c r="TY49" s="39"/>
      <c r="TZ49" s="39"/>
      <c r="UA49" s="39"/>
      <c r="UB49" s="39"/>
      <c r="UC49" s="39"/>
      <c r="UD49" s="39"/>
      <c r="UE49" s="39"/>
      <c r="UF49" s="39"/>
      <c r="UG49" s="39"/>
      <c r="UH49" s="39"/>
      <c r="UI49" s="39"/>
      <c r="UJ49" s="39"/>
      <c r="UK49" s="39"/>
      <c r="UL49" s="39"/>
      <c r="UM49" s="39"/>
      <c r="UN49" s="39"/>
      <c r="UO49" s="39"/>
      <c r="UP49" s="39"/>
      <c r="UQ49" s="39"/>
      <c r="UR49" s="39"/>
      <c r="US49" s="39"/>
      <c r="UT49" s="39"/>
      <c r="UU49" s="39"/>
      <c r="UV49" s="39"/>
      <c r="UW49" s="39"/>
      <c r="UX49" s="39"/>
      <c r="UY49" s="39"/>
      <c r="UZ49" s="39"/>
      <c r="VA49" s="39"/>
      <c r="VB49" s="39"/>
      <c r="VC49" s="39"/>
      <c r="VD49" s="39"/>
      <c r="VE49" s="39"/>
      <c r="VF49" s="39"/>
      <c r="VG49" s="39"/>
      <c r="VH49" s="39"/>
      <c r="VI49" s="39"/>
      <c r="VJ49" s="39"/>
      <c r="VK49" s="39"/>
      <c r="VL49" s="39"/>
      <c r="VM49" s="39"/>
      <c r="VN49" s="39"/>
      <c r="VO49" s="39"/>
      <c r="VP49" s="39"/>
      <c r="VQ49" s="39"/>
      <c r="VR49" s="39"/>
      <c r="VS49" s="39"/>
      <c r="VT49" s="39"/>
      <c r="VU49" s="39"/>
      <c r="VV49" s="39"/>
      <c r="VW49" s="39"/>
      <c r="VX49" s="39"/>
      <c r="VY49" s="39"/>
      <c r="VZ49" s="39"/>
      <c r="WA49" s="39"/>
      <c r="WB49" s="39"/>
      <c r="WC49" s="39"/>
      <c r="WD49" s="39"/>
      <c r="WE49" s="39"/>
      <c r="WF49" s="39"/>
      <c r="WG49" s="39"/>
      <c r="WH49" s="39"/>
      <c r="WI49" s="39"/>
      <c r="WJ49" s="39"/>
      <c r="WK49" s="39"/>
      <c r="WL49" s="39"/>
      <c r="WM49" s="39"/>
      <c r="WN49" s="39"/>
      <c r="WO49" s="39"/>
      <c r="WP49" s="39"/>
      <c r="WQ49" s="39"/>
      <c r="WR49" s="39"/>
      <c r="WS49" s="39"/>
      <c r="WT49" s="39"/>
      <c r="WU49" s="39"/>
      <c r="WV49" s="39"/>
      <c r="WW49" s="39"/>
      <c r="WX49" s="39"/>
      <c r="WY49" s="39"/>
      <c r="WZ49" s="39"/>
      <c r="XA49" s="39"/>
      <c r="XB49" s="39"/>
      <c r="XC49" s="39"/>
      <c r="XD49" s="39"/>
      <c r="XE49" s="39"/>
      <c r="XF49" s="39"/>
      <c r="XG49" s="39"/>
      <c r="XH49" s="39"/>
      <c r="XI49" s="39"/>
      <c r="XJ49" s="39"/>
      <c r="XK49" s="39"/>
      <c r="XL49" s="39"/>
      <c r="XM49" s="39"/>
      <c r="XN49" s="39"/>
      <c r="XO49" s="39"/>
      <c r="XP49" s="39"/>
      <c r="XQ49" s="39"/>
      <c r="XR49" s="39"/>
      <c r="XS49" s="39"/>
      <c r="XT49" s="39"/>
      <c r="XU49" s="39"/>
      <c r="XV49" s="39"/>
      <c r="XW49" s="39"/>
      <c r="XX49" s="39"/>
      <c r="XY49" s="39"/>
      <c r="XZ49" s="39"/>
      <c r="YA49" s="39"/>
      <c r="YB49" s="39"/>
      <c r="YC49" s="39"/>
      <c r="YD49" s="39"/>
      <c r="YE49" s="39"/>
      <c r="YF49" s="39"/>
      <c r="YG49" s="39"/>
      <c r="YH49" s="39"/>
      <c r="YI49" s="39"/>
      <c r="YJ49" s="39"/>
      <c r="YK49" s="39"/>
      <c r="YL49" s="39"/>
      <c r="YM49" s="39"/>
      <c r="YN49" s="39"/>
      <c r="YO49" s="39"/>
      <c r="YP49" s="39"/>
      <c r="YQ49" s="39"/>
      <c r="YR49" s="39"/>
      <c r="YS49" s="39"/>
      <c r="YT49" s="39"/>
      <c r="YU49" s="39"/>
      <c r="YV49" s="39"/>
      <c r="YW49" s="39"/>
      <c r="YX49" s="39"/>
      <c r="YY49" s="39"/>
      <c r="YZ49" s="39"/>
      <c r="ZA49" s="39"/>
      <c r="ZB49" s="39"/>
      <c r="ZC49" s="39"/>
      <c r="ZD49" s="39"/>
      <c r="ZE49" s="39"/>
      <c r="ZF49" s="39"/>
      <c r="ZG49" s="39"/>
      <c r="ZH49" s="39"/>
      <c r="ZI49" s="39"/>
      <c r="ZJ49" s="39"/>
      <c r="ZK49" s="39"/>
      <c r="ZL49" s="39"/>
      <c r="ZM49" s="39"/>
      <c r="ZN49" s="39"/>
      <c r="ZO49" s="39"/>
      <c r="ZP49" s="39"/>
      <c r="ZQ49" s="39"/>
      <c r="ZR49" s="39"/>
      <c r="ZS49" s="39"/>
      <c r="ZT49" s="39"/>
      <c r="ZU49" s="39"/>
      <c r="ZV49" s="39"/>
      <c r="ZW49" s="39"/>
      <c r="ZX49" s="39"/>
      <c r="ZY49" s="39"/>
      <c r="ZZ49" s="39"/>
      <c r="AAA49" s="39"/>
      <c r="AAB49" s="39"/>
      <c r="AAC49" s="39"/>
      <c r="AAD49" s="39"/>
      <c r="AAE49" s="39"/>
      <c r="AAF49" s="39"/>
      <c r="AAG49" s="39"/>
      <c r="AAH49" s="39"/>
      <c r="AAI49" s="39"/>
      <c r="AAJ49" s="39"/>
      <c r="AAK49" s="39"/>
      <c r="AAL49" s="39"/>
      <c r="AAM49" s="39"/>
      <c r="AAN49" s="39"/>
      <c r="AAO49" s="39"/>
      <c r="AAP49" s="39"/>
      <c r="AAQ49" s="39"/>
      <c r="AAR49" s="39"/>
      <c r="AAS49" s="39"/>
      <c r="AAT49" s="39"/>
      <c r="AAU49" s="39"/>
      <c r="AAV49" s="39"/>
      <c r="AAW49" s="39"/>
      <c r="AAX49" s="39"/>
      <c r="AAY49" s="39"/>
      <c r="AAZ49" s="39"/>
      <c r="ABA49" s="39"/>
      <c r="ABB49" s="39"/>
      <c r="ABC49" s="39"/>
      <c r="ABD49" s="39"/>
      <c r="ABE49" s="39"/>
      <c r="ABF49" s="39"/>
      <c r="ABG49" s="39"/>
      <c r="ABH49" s="39"/>
      <c r="ABI49" s="39"/>
      <c r="ABJ49" s="39"/>
      <c r="ABK49" s="39"/>
      <c r="ABL49" s="39"/>
      <c r="ABM49" s="39"/>
      <c r="ABN49" s="39"/>
      <c r="ABO49" s="39"/>
      <c r="ABP49" s="39"/>
      <c r="ABQ49" s="39"/>
      <c r="ABR49" s="39"/>
      <c r="ABS49" s="39"/>
      <c r="ABT49" s="39"/>
      <c r="ABU49" s="39"/>
      <c r="ABV49" s="39"/>
      <c r="ABW49" s="39"/>
      <c r="ABX49" s="39"/>
      <c r="ABY49" s="39"/>
      <c r="ABZ49" s="39"/>
      <c r="ACA49" s="39"/>
      <c r="ACB49" s="39"/>
      <c r="ACC49" s="39"/>
      <c r="ACD49" s="39"/>
      <c r="ACE49" s="39"/>
      <c r="ACF49" s="39"/>
      <c r="ACG49" s="39"/>
      <c r="ACH49" s="39"/>
      <c r="ACI49" s="39"/>
      <c r="ACJ49" s="39"/>
      <c r="ACK49" s="39"/>
      <c r="ACL49" s="39"/>
      <c r="ACM49" s="39"/>
      <c r="ACN49" s="39"/>
      <c r="ACO49" s="39"/>
      <c r="ACP49" s="39"/>
      <c r="ACQ49" s="39"/>
      <c r="ACR49" s="39"/>
      <c r="ACS49" s="39"/>
      <c r="ACT49" s="39"/>
      <c r="ACU49" s="39"/>
      <c r="ACV49" s="39"/>
      <c r="ACW49" s="39"/>
      <c r="ACX49" s="39"/>
      <c r="ACY49" s="39"/>
      <c r="ACZ49" s="39"/>
      <c r="ADA49" s="39"/>
      <c r="ADB49" s="39"/>
      <c r="ADC49" s="39"/>
      <c r="ADD49" s="39"/>
      <c r="ADE49" s="39"/>
      <c r="ADF49" s="39"/>
      <c r="ADG49" s="39"/>
      <c r="ADH49" s="39"/>
      <c r="ADI49" s="39"/>
      <c r="ADJ49" s="39"/>
      <c r="ADK49" s="39"/>
      <c r="ADL49" s="39"/>
      <c r="ADM49" s="39"/>
      <c r="ADN49" s="39"/>
      <c r="ADO49" s="39"/>
      <c r="ADP49" s="39"/>
      <c r="ADQ49" s="39"/>
      <c r="ADR49" s="39"/>
      <c r="ADS49" s="39"/>
      <c r="ADT49" s="39"/>
      <c r="ADU49" s="39"/>
      <c r="ADV49" s="39"/>
      <c r="ADW49" s="39"/>
      <c r="ADX49" s="39"/>
      <c r="ADY49" s="39"/>
      <c r="ADZ49" s="39"/>
      <c r="AEA49" s="39"/>
      <c r="AEB49" s="39"/>
      <c r="AEC49" s="39"/>
      <c r="AED49" s="39"/>
      <c r="AEE49" s="39"/>
      <c r="AEF49" s="39"/>
      <c r="AEG49" s="39"/>
      <c r="AEH49" s="39"/>
      <c r="AEI49" s="39"/>
      <c r="AEJ49" s="39"/>
      <c r="AEK49" s="39"/>
      <c r="AEL49" s="39"/>
      <c r="AEM49" s="39"/>
      <c r="AEN49" s="39"/>
      <c r="AEO49" s="39"/>
      <c r="AEP49" s="39"/>
      <c r="AEQ49" s="39"/>
      <c r="AER49" s="39"/>
      <c r="AES49" s="39"/>
      <c r="AET49" s="39"/>
      <c r="AEU49" s="39"/>
      <c r="AEV49" s="39"/>
      <c r="AEW49" s="39"/>
      <c r="AEX49" s="39"/>
      <c r="AEY49" s="39"/>
      <c r="AEZ49" s="39"/>
      <c r="AFA49" s="39"/>
      <c r="AFB49" s="39"/>
      <c r="AFC49" s="39"/>
      <c r="AFD49" s="39"/>
      <c r="AFE49" s="39"/>
      <c r="AFF49" s="39"/>
      <c r="AFG49" s="39"/>
      <c r="AFH49" s="39"/>
      <c r="AFI49" s="39"/>
      <c r="AFJ49" s="39"/>
      <c r="AFK49" s="39"/>
      <c r="AFL49" s="39"/>
      <c r="AFM49" s="39"/>
      <c r="AFN49" s="39"/>
      <c r="AFO49" s="39"/>
      <c r="AFP49" s="39"/>
      <c r="AFQ49" s="39"/>
      <c r="AFR49" s="39"/>
      <c r="AFS49" s="39"/>
      <c r="AFT49" s="39"/>
      <c r="AFU49" s="39"/>
      <c r="AFV49" s="39"/>
      <c r="AFW49" s="39"/>
      <c r="AFX49" s="39"/>
    </row>
    <row r="50" spans="1:856" s="37" customFormat="1" x14ac:dyDescent="0.25">
      <c r="A50" s="155"/>
      <c r="B50" s="29"/>
      <c r="C50" s="29"/>
      <c r="D50" s="26"/>
      <c r="F50" s="27"/>
      <c r="G50" s="28"/>
      <c r="H50" s="19"/>
      <c r="I50" s="16"/>
      <c r="J50" s="16"/>
      <c r="K50" s="16"/>
      <c r="L50" s="16"/>
      <c r="M50" s="19"/>
      <c r="N50" s="16"/>
      <c r="O50" s="16"/>
      <c r="P50" s="16"/>
      <c r="Q50" s="21"/>
      <c r="R50" s="33"/>
      <c r="S50" s="16"/>
      <c r="T50" s="16"/>
      <c r="U50" s="13"/>
      <c r="V50" s="16"/>
      <c r="W50" s="16"/>
      <c r="X50" s="36"/>
      <c r="Y50" s="36"/>
      <c r="AA50" s="40"/>
      <c r="AH50" s="39"/>
      <c r="AX50" s="13"/>
      <c r="AY50" s="13"/>
      <c r="AZ50" s="13"/>
      <c r="BA50" s="13"/>
      <c r="BB50" s="13"/>
      <c r="DW50" s="39"/>
      <c r="DX50" s="39"/>
      <c r="DY50" s="39"/>
      <c r="DZ50" s="39"/>
      <c r="EA50" s="39"/>
      <c r="EB50" s="39"/>
      <c r="EC50" s="39"/>
      <c r="ED50" s="39"/>
      <c r="EE50" s="39"/>
      <c r="EF50" s="39"/>
      <c r="EG50" s="39"/>
      <c r="EH50" s="39"/>
      <c r="EI50" s="39"/>
      <c r="EJ50" s="39"/>
      <c r="EK50" s="39"/>
      <c r="EL50" s="39"/>
      <c r="EM50" s="39"/>
      <c r="EN50" s="39"/>
      <c r="EO50" s="39"/>
      <c r="EP50" s="39"/>
      <c r="EQ50" s="39"/>
      <c r="ER50" s="39"/>
      <c r="ES50" s="39"/>
      <c r="ET50" s="39"/>
      <c r="EU50" s="39"/>
      <c r="EV50" s="39"/>
      <c r="EW50" s="39"/>
      <c r="EX50" s="39"/>
      <c r="EY50" s="39"/>
      <c r="EZ50" s="39"/>
      <c r="FA50" s="39"/>
      <c r="FB50" s="39"/>
      <c r="FC50" s="39"/>
      <c r="FD50" s="39"/>
      <c r="FE50" s="39"/>
      <c r="FF50" s="39"/>
      <c r="FG50" s="39"/>
      <c r="FH50" s="39"/>
      <c r="FI50" s="39"/>
      <c r="FJ50" s="39"/>
      <c r="FK50" s="39"/>
      <c r="FL50" s="39"/>
      <c r="FM50" s="39"/>
      <c r="FN50" s="39"/>
      <c r="FO50" s="39"/>
      <c r="FP50" s="39"/>
      <c r="FQ50" s="39"/>
      <c r="FR50" s="39"/>
      <c r="FS50" s="39"/>
      <c r="FT50" s="39"/>
      <c r="FU50" s="39"/>
      <c r="FV50" s="39"/>
      <c r="FW50" s="39"/>
      <c r="FX50" s="39"/>
      <c r="FY50" s="39"/>
      <c r="FZ50" s="39"/>
      <c r="GA50" s="39"/>
      <c r="GB50" s="39"/>
      <c r="GC50" s="39"/>
      <c r="GD50" s="39"/>
      <c r="GE50" s="39"/>
      <c r="GF50" s="39"/>
      <c r="GG50" s="39"/>
      <c r="GH50" s="39"/>
      <c r="GI50" s="39"/>
      <c r="GJ50" s="39"/>
      <c r="GK50" s="39"/>
      <c r="GL50" s="39"/>
      <c r="GM50" s="39"/>
      <c r="GN50" s="39"/>
      <c r="GO50" s="39"/>
      <c r="GP50" s="39"/>
      <c r="GQ50" s="39"/>
      <c r="GR50" s="39"/>
      <c r="GS50" s="39"/>
      <c r="GT50" s="39"/>
      <c r="GU50" s="39"/>
      <c r="GV50" s="39"/>
      <c r="GW50" s="39"/>
      <c r="GX50" s="39"/>
      <c r="GY50" s="39"/>
      <c r="GZ50" s="39"/>
      <c r="HA50" s="39"/>
      <c r="HB50" s="39"/>
      <c r="HC50" s="39"/>
      <c r="HD50" s="39"/>
      <c r="HE50" s="39"/>
      <c r="HF50" s="39"/>
      <c r="HG50" s="39"/>
      <c r="HH50" s="39"/>
      <c r="HI50" s="39"/>
      <c r="HJ50" s="39"/>
      <c r="HK50" s="39"/>
      <c r="HL50" s="39"/>
      <c r="HM50" s="39"/>
      <c r="HN50" s="39"/>
      <c r="HO50" s="39"/>
      <c r="HP50" s="39"/>
      <c r="HQ50" s="39"/>
      <c r="HR50" s="39"/>
      <c r="HS50" s="39"/>
      <c r="HT50" s="39"/>
      <c r="HU50" s="39"/>
      <c r="HV50" s="39"/>
      <c r="HW50" s="39"/>
      <c r="HX50" s="39"/>
      <c r="HY50" s="39"/>
      <c r="HZ50" s="39"/>
      <c r="IA50" s="39"/>
      <c r="IB50" s="39"/>
      <c r="IC50" s="39"/>
      <c r="ID50" s="39"/>
      <c r="IE50" s="39"/>
      <c r="IF50" s="39"/>
      <c r="IG50" s="39"/>
      <c r="IH50" s="39"/>
      <c r="II50" s="39"/>
      <c r="IJ50" s="39"/>
      <c r="IK50" s="39"/>
      <c r="IL50" s="39"/>
      <c r="IM50" s="39"/>
      <c r="IN50" s="39"/>
      <c r="IO50" s="39"/>
      <c r="IP50" s="39"/>
      <c r="IQ50" s="39"/>
      <c r="IR50" s="39"/>
      <c r="IS50" s="39"/>
      <c r="IT50" s="39"/>
      <c r="IU50" s="39"/>
      <c r="IV50" s="39"/>
      <c r="IW50" s="39"/>
      <c r="IX50" s="39"/>
      <c r="IY50" s="39"/>
      <c r="IZ50" s="39"/>
      <c r="JA50" s="39"/>
      <c r="JB50" s="39"/>
      <c r="JC50" s="39"/>
      <c r="JD50" s="39"/>
      <c r="JE50" s="39"/>
      <c r="JF50" s="39"/>
      <c r="JG50" s="39"/>
      <c r="JH50" s="39"/>
      <c r="JI50" s="39"/>
      <c r="JJ50" s="39"/>
      <c r="JK50" s="39"/>
      <c r="JL50" s="39"/>
      <c r="JM50" s="39"/>
      <c r="JN50" s="39"/>
      <c r="JO50" s="39"/>
      <c r="JP50" s="39"/>
      <c r="JQ50" s="39"/>
      <c r="JR50" s="39"/>
      <c r="JS50" s="39"/>
      <c r="JT50" s="39"/>
      <c r="JU50" s="39"/>
      <c r="JV50" s="39"/>
      <c r="JW50" s="39"/>
      <c r="JX50" s="39"/>
      <c r="JY50" s="39"/>
      <c r="JZ50" s="39"/>
      <c r="KA50" s="39"/>
      <c r="KB50" s="39"/>
      <c r="KC50" s="39"/>
      <c r="KD50" s="39"/>
      <c r="KE50" s="39"/>
      <c r="KF50" s="39"/>
      <c r="KG50" s="39"/>
      <c r="KH50" s="39"/>
      <c r="KI50" s="39"/>
      <c r="KJ50" s="39"/>
      <c r="KK50" s="39"/>
      <c r="KL50" s="39"/>
      <c r="KM50" s="39"/>
      <c r="KN50" s="39"/>
      <c r="KO50" s="39"/>
      <c r="KP50" s="39"/>
      <c r="KQ50" s="39"/>
      <c r="KR50" s="39"/>
      <c r="KS50" s="39"/>
      <c r="KT50" s="39"/>
      <c r="KU50" s="39"/>
      <c r="KV50" s="39"/>
      <c r="KW50" s="39"/>
      <c r="KX50" s="39"/>
      <c r="KY50" s="39"/>
      <c r="KZ50" s="39"/>
      <c r="LA50" s="39"/>
      <c r="LB50" s="39"/>
      <c r="LC50" s="39"/>
      <c r="LD50" s="39"/>
      <c r="LE50" s="39"/>
      <c r="LF50" s="39"/>
      <c r="LG50" s="39"/>
      <c r="LH50" s="39"/>
      <c r="LI50" s="39"/>
      <c r="LJ50" s="39"/>
      <c r="LK50" s="39"/>
      <c r="LL50" s="39"/>
      <c r="LM50" s="39"/>
      <c r="LN50" s="39"/>
      <c r="LO50" s="39"/>
      <c r="LP50" s="39"/>
      <c r="LQ50" s="39"/>
      <c r="LR50" s="39"/>
      <c r="LS50" s="39"/>
      <c r="LT50" s="39"/>
      <c r="LU50" s="39"/>
      <c r="LV50" s="39"/>
      <c r="LW50" s="39"/>
      <c r="LX50" s="39"/>
      <c r="LY50" s="39"/>
      <c r="LZ50" s="39"/>
      <c r="MA50" s="39"/>
      <c r="MB50" s="39"/>
      <c r="MC50" s="39"/>
      <c r="MD50" s="39"/>
      <c r="ME50" s="39"/>
      <c r="MF50" s="39"/>
      <c r="MG50" s="39"/>
      <c r="MH50" s="39"/>
      <c r="MI50" s="39"/>
      <c r="MJ50" s="39"/>
      <c r="MK50" s="39"/>
      <c r="ML50" s="39"/>
      <c r="MM50" s="39"/>
      <c r="MN50" s="39"/>
      <c r="MO50" s="39"/>
      <c r="MP50" s="39"/>
      <c r="MQ50" s="39"/>
      <c r="MR50" s="39"/>
      <c r="MS50" s="39"/>
      <c r="MT50" s="39"/>
      <c r="MU50" s="39"/>
      <c r="MV50" s="39"/>
      <c r="MW50" s="39"/>
      <c r="MX50" s="39"/>
      <c r="MY50" s="39"/>
      <c r="MZ50" s="39"/>
      <c r="NA50" s="39"/>
      <c r="NB50" s="39"/>
      <c r="NC50" s="39"/>
      <c r="ND50" s="39"/>
      <c r="NE50" s="39"/>
      <c r="NF50" s="39"/>
      <c r="NG50" s="39"/>
      <c r="NH50" s="39"/>
      <c r="NI50" s="39"/>
      <c r="NJ50" s="39"/>
      <c r="NK50" s="39"/>
      <c r="NL50" s="39"/>
      <c r="NM50" s="39"/>
      <c r="NN50" s="39"/>
      <c r="NO50" s="39"/>
      <c r="NP50" s="39"/>
      <c r="NQ50" s="39"/>
      <c r="NR50" s="39"/>
      <c r="NS50" s="39"/>
      <c r="NT50" s="39"/>
      <c r="NU50" s="39"/>
      <c r="NV50" s="39"/>
      <c r="NW50" s="39"/>
      <c r="NX50" s="39"/>
      <c r="NY50" s="39"/>
      <c r="NZ50" s="39"/>
      <c r="OA50" s="39"/>
      <c r="OB50" s="39"/>
      <c r="OC50" s="39"/>
      <c r="OD50" s="39"/>
      <c r="OE50" s="39"/>
      <c r="OF50" s="39"/>
      <c r="OG50" s="39"/>
      <c r="OH50" s="39"/>
      <c r="OI50" s="39"/>
      <c r="OJ50" s="39"/>
      <c r="OK50" s="39"/>
      <c r="OL50" s="39"/>
      <c r="OM50" s="39"/>
      <c r="ON50" s="39"/>
      <c r="OO50" s="39"/>
      <c r="OP50" s="39"/>
      <c r="OQ50" s="39"/>
      <c r="OR50" s="39"/>
      <c r="OS50" s="39"/>
      <c r="OT50" s="39"/>
      <c r="OU50" s="39"/>
      <c r="OV50" s="39"/>
      <c r="OW50" s="39"/>
      <c r="OX50" s="39"/>
      <c r="OY50" s="39"/>
      <c r="OZ50" s="39"/>
      <c r="PA50" s="39"/>
      <c r="PB50" s="39"/>
      <c r="PC50" s="39"/>
      <c r="PD50" s="39"/>
      <c r="PE50" s="39"/>
      <c r="PF50" s="39"/>
      <c r="PG50" s="39"/>
      <c r="PH50" s="39"/>
      <c r="PI50" s="39"/>
      <c r="PJ50" s="39"/>
      <c r="PK50" s="39"/>
      <c r="PL50" s="39"/>
      <c r="PM50" s="39"/>
      <c r="PN50" s="39"/>
      <c r="PO50" s="39"/>
      <c r="PP50" s="39"/>
      <c r="PQ50" s="39"/>
      <c r="PR50" s="39"/>
      <c r="PS50" s="39"/>
      <c r="PT50" s="39"/>
      <c r="PU50" s="39"/>
      <c r="PV50" s="39"/>
      <c r="PW50" s="39"/>
      <c r="PX50" s="39"/>
      <c r="PY50" s="39"/>
      <c r="PZ50" s="39"/>
      <c r="QA50" s="39"/>
      <c r="QB50" s="39"/>
      <c r="QC50" s="39"/>
      <c r="QD50" s="39"/>
      <c r="QE50" s="39"/>
      <c r="QF50" s="39"/>
      <c r="QG50" s="39"/>
      <c r="QH50" s="39"/>
      <c r="QI50" s="39"/>
      <c r="QJ50" s="39"/>
      <c r="QK50" s="39"/>
      <c r="QL50" s="39"/>
      <c r="QM50" s="39"/>
      <c r="QN50" s="39"/>
      <c r="QO50" s="39"/>
      <c r="QP50" s="39"/>
      <c r="QQ50" s="39"/>
      <c r="QR50" s="39"/>
      <c r="QS50" s="39"/>
      <c r="QT50" s="39"/>
      <c r="QU50" s="39"/>
      <c r="QV50" s="39"/>
      <c r="QW50" s="39"/>
      <c r="QX50" s="39"/>
      <c r="QY50" s="39"/>
      <c r="QZ50" s="39"/>
      <c r="RA50" s="39"/>
      <c r="RB50" s="39"/>
      <c r="RC50" s="39"/>
      <c r="RD50" s="39"/>
      <c r="RE50" s="39"/>
      <c r="RF50" s="39"/>
      <c r="RG50" s="39"/>
      <c r="RH50" s="39"/>
      <c r="RI50" s="39"/>
      <c r="RJ50" s="39"/>
      <c r="RK50" s="39"/>
      <c r="RL50" s="39"/>
      <c r="RM50" s="39"/>
      <c r="RN50" s="39"/>
      <c r="RO50" s="39"/>
      <c r="RP50" s="39"/>
      <c r="RQ50" s="39"/>
      <c r="RR50" s="39"/>
      <c r="RS50" s="39"/>
      <c r="RT50" s="39"/>
      <c r="RU50" s="39"/>
      <c r="RV50" s="39"/>
      <c r="RW50" s="39"/>
      <c r="RX50" s="39"/>
      <c r="RY50" s="39"/>
      <c r="RZ50" s="39"/>
      <c r="SA50" s="39"/>
      <c r="SB50" s="39"/>
      <c r="SC50" s="39"/>
      <c r="SD50" s="39"/>
      <c r="SE50" s="39"/>
      <c r="SF50" s="39"/>
      <c r="SG50" s="39"/>
      <c r="SH50" s="39"/>
      <c r="SI50" s="39"/>
      <c r="SJ50" s="39"/>
      <c r="SK50" s="39"/>
      <c r="SL50" s="39"/>
      <c r="SM50" s="39"/>
      <c r="SN50" s="39"/>
      <c r="SO50" s="39"/>
      <c r="SP50" s="39"/>
      <c r="SQ50" s="39"/>
      <c r="SR50" s="39"/>
      <c r="SS50" s="39"/>
      <c r="ST50" s="39"/>
      <c r="SU50" s="39"/>
      <c r="SV50" s="39"/>
      <c r="SW50" s="39"/>
      <c r="SX50" s="39"/>
      <c r="SY50" s="39"/>
      <c r="SZ50" s="39"/>
      <c r="TA50" s="39"/>
      <c r="TB50" s="39"/>
      <c r="TC50" s="39"/>
      <c r="TD50" s="39"/>
      <c r="TE50" s="39"/>
      <c r="TF50" s="39"/>
      <c r="TG50" s="39"/>
      <c r="TH50" s="39"/>
      <c r="TI50" s="39"/>
      <c r="TJ50" s="39"/>
      <c r="TK50" s="39"/>
      <c r="TL50" s="39"/>
      <c r="TM50" s="39"/>
      <c r="TN50" s="39"/>
      <c r="TO50" s="39"/>
      <c r="TP50" s="39"/>
      <c r="TQ50" s="39"/>
      <c r="TR50" s="39"/>
      <c r="TS50" s="39"/>
      <c r="TT50" s="39"/>
      <c r="TU50" s="39"/>
      <c r="TV50" s="39"/>
      <c r="TW50" s="39"/>
      <c r="TX50" s="39"/>
      <c r="TY50" s="39"/>
      <c r="TZ50" s="39"/>
      <c r="UA50" s="39"/>
      <c r="UB50" s="39"/>
      <c r="UC50" s="39"/>
      <c r="UD50" s="39"/>
      <c r="UE50" s="39"/>
      <c r="UF50" s="39"/>
      <c r="UG50" s="39"/>
      <c r="UH50" s="39"/>
      <c r="UI50" s="39"/>
      <c r="UJ50" s="39"/>
      <c r="UK50" s="39"/>
      <c r="UL50" s="39"/>
      <c r="UM50" s="39"/>
      <c r="UN50" s="39"/>
      <c r="UO50" s="39"/>
      <c r="UP50" s="39"/>
      <c r="UQ50" s="39"/>
      <c r="UR50" s="39"/>
      <c r="US50" s="39"/>
      <c r="UT50" s="39"/>
      <c r="UU50" s="39"/>
      <c r="UV50" s="39"/>
      <c r="UW50" s="39"/>
      <c r="UX50" s="39"/>
      <c r="UY50" s="39"/>
      <c r="UZ50" s="39"/>
      <c r="VA50" s="39"/>
      <c r="VB50" s="39"/>
      <c r="VC50" s="39"/>
      <c r="VD50" s="39"/>
      <c r="VE50" s="39"/>
      <c r="VF50" s="39"/>
      <c r="VG50" s="39"/>
      <c r="VH50" s="39"/>
      <c r="VI50" s="39"/>
      <c r="VJ50" s="39"/>
      <c r="VK50" s="39"/>
      <c r="VL50" s="39"/>
      <c r="VM50" s="39"/>
      <c r="VN50" s="39"/>
      <c r="VO50" s="39"/>
      <c r="VP50" s="39"/>
      <c r="VQ50" s="39"/>
      <c r="VR50" s="39"/>
      <c r="VS50" s="39"/>
      <c r="VT50" s="39"/>
      <c r="VU50" s="39"/>
      <c r="VV50" s="39"/>
      <c r="VW50" s="39"/>
      <c r="VX50" s="39"/>
      <c r="VY50" s="39"/>
      <c r="VZ50" s="39"/>
      <c r="WA50" s="39"/>
      <c r="WB50" s="39"/>
      <c r="WC50" s="39"/>
      <c r="WD50" s="39"/>
      <c r="WE50" s="39"/>
      <c r="WF50" s="39"/>
      <c r="WG50" s="39"/>
      <c r="WH50" s="39"/>
      <c r="WI50" s="39"/>
      <c r="WJ50" s="39"/>
      <c r="WK50" s="39"/>
      <c r="WL50" s="39"/>
      <c r="WM50" s="39"/>
      <c r="WN50" s="39"/>
      <c r="WO50" s="39"/>
      <c r="WP50" s="39"/>
      <c r="WQ50" s="39"/>
      <c r="WR50" s="39"/>
      <c r="WS50" s="39"/>
      <c r="WT50" s="39"/>
      <c r="WU50" s="39"/>
      <c r="WV50" s="39"/>
      <c r="WW50" s="39"/>
      <c r="WX50" s="39"/>
      <c r="WY50" s="39"/>
      <c r="WZ50" s="39"/>
      <c r="XA50" s="39"/>
      <c r="XB50" s="39"/>
      <c r="XC50" s="39"/>
      <c r="XD50" s="39"/>
      <c r="XE50" s="39"/>
      <c r="XF50" s="39"/>
      <c r="XG50" s="39"/>
      <c r="XH50" s="39"/>
      <c r="XI50" s="39"/>
      <c r="XJ50" s="39"/>
      <c r="XK50" s="39"/>
      <c r="XL50" s="39"/>
      <c r="XM50" s="39"/>
      <c r="XN50" s="39"/>
      <c r="XO50" s="39"/>
      <c r="XP50" s="39"/>
      <c r="XQ50" s="39"/>
      <c r="XR50" s="39"/>
      <c r="XS50" s="39"/>
      <c r="XT50" s="39"/>
      <c r="XU50" s="39"/>
      <c r="XV50" s="39"/>
      <c r="XW50" s="39"/>
      <c r="XX50" s="39"/>
      <c r="XY50" s="39"/>
      <c r="XZ50" s="39"/>
      <c r="YA50" s="39"/>
      <c r="YB50" s="39"/>
      <c r="YC50" s="39"/>
      <c r="YD50" s="39"/>
      <c r="YE50" s="39"/>
      <c r="YF50" s="39"/>
      <c r="YG50" s="39"/>
      <c r="YH50" s="39"/>
      <c r="YI50" s="39"/>
      <c r="YJ50" s="39"/>
      <c r="YK50" s="39"/>
      <c r="YL50" s="39"/>
      <c r="YM50" s="39"/>
      <c r="YN50" s="39"/>
      <c r="YO50" s="39"/>
      <c r="YP50" s="39"/>
      <c r="YQ50" s="39"/>
      <c r="YR50" s="39"/>
      <c r="YS50" s="39"/>
      <c r="YT50" s="39"/>
      <c r="YU50" s="39"/>
      <c r="YV50" s="39"/>
      <c r="YW50" s="39"/>
      <c r="YX50" s="39"/>
      <c r="YY50" s="39"/>
      <c r="YZ50" s="39"/>
      <c r="ZA50" s="39"/>
      <c r="ZB50" s="39"/>
      <c r="ZC50" s="39"/>
      <c r="ZD50" s="39"/>
      <c r="ZE50" s="39"/>
      <c r="ZF50" s="39"/>
      <c r="ZG50" s="39"/>
      <c r="ZH50" s="39"/>
      <c r="ZI50" s="39"/>
      <c r="ZJ50" s="39"/>
      <c r="ZK50" s="39"/>
      <c r="ZL50" s="39"/>
      <c r="ZM50" s="39"/>
      <c r="ZN50" s="39"/>
      <c r="ZO50" s="39"/>
      <c r="ZP50" s="39"/>
      <c r="ZQ50" s="39"/>
      <c r="ZR50" s="39"/>
      <c r="ZS50" s="39"/>
      <c r="ZT50" s="39"/>
      <c r="ZU50" s="39"/>
      <c r="ZV50" s="39"/>
      <c r="ZW50" s="39"/>
      <c r="ZX50" s="39"/>
      <c r="ZY50" s="39"/>
      <c r="ZZ50" s="39"/>
      <c r="AAA50" s="39"/>
      <c r="AAB50" s="39"/>
      <c r="AAC50" s="39"/>
      <c r="AAD50" s="39"/>
      <c r="AAE50" s="39"/>
      <c r="AAF50" s="39"/>
      <c r="AAG50" s="39"/>
      <c r="AAH50" s="39"/>
      <c r="AAI50" s="39"/>
      <c r="AAJ50" s="39"/>
      <c r="AAK50" s="39"/>
      <c r="AAL50" s="39"/>
      <c r="AAM50" s="39"/>
      <c r="AAN50" s="39"/>
      <c r="AAO50" s="39"/>
      <c r="AAP50" s="39"/>
      <c r="AAQ50" s="39"/>
      <c r="AAR50" s="39"/>
      <c r="AAS50" s="39"/>
      <c r="AAT50" s="39"/>
      <c r="AAU50" s="39"/>
      <c r="AAV50" s="39"/>
      <c r="AAW50" s="39"/>
      <c r="AAX50" s="39"/>
      <c r="AAY50" s="39"/>
      <c r="AAZ50" s="39"/>
      <c r="ABA50" s="39"/>
      <c r="ABB50" s="39"/>
      <c r="ABC50" s="39"/>
      <c r="ABD50" s="39"/>
      <c r="ABE50" s="39"/>
      <c r="ABF50" s="39"/>
      <c r="ABG50" s="39"/>
      <c r="ABH50" s="39"/>
      <c r="ABI50" s="39"/>
      <c r="ABJ50" s="39"/>
      <c r="ABK50" s="39"/>
      <c r="ABL50" s="39"/>
      <c r="ABM50" s="39"/>
      <c r="ABN50" s="39"/>
      <c r="ABO50" s="39"/>
      <c r="ABP50" s="39"/>
      <c r="ABQ50" s="39"/>
      <c r="ABR50" s="39"/>
      <c r="ABS50" s="39"/>
      <c r="ABT50" s="39"/>
      <c r="ABU50" s="39"/>
      <c r="ABV50" s="39"/>
      <c r="ABW50" s="39"/>
      <c r="ABX50" s="39"/>
      <c r="ABY50" s="39"/>
      <c r="ABZ50" s="39"/>
      <c r="ACA50" s="39"/>
      <c r="ACB50" s="39"/>
      <c r="ACC50" s="39"/>
      <c r="ACD50" s="39"/>
      <c r="ACE50" s="39"/>
      <c r="ACF50" s="39"/>
      <c r="ACG50" s="39"/>
      <c r="ACH50" s="39"/>
      <c r="ACI50" s="39"/>
      <c r="ACJ50" s="39"/>
      <c r="ACK50" s="39"/>
      <c r="ACL50" s="39"/>
      <c r="ACM50" s="39"/>
      <c r="ACN50" s="39"/>
      <c r="ACO50" s="39"/>
      <c r="ACP50" s="39"/>
      <c r="ACQ50" s="39"/>
      <c r="ACR50" s="39"/>
      <c r="ACS50" s="39"/>
      <c r="ACT50" s="39"/>
      <c r="ACU50" s="39"/>
      <c r="ACV50" s="39"/>
      <c r="ACW50" s="39"/>
      <c r="ACX50" s="39"/>
      <c r="ACY50" s="39"/>
      <c r="ACZ50" s="39"/>
      <c r="ADA50" s="39"/>
      <c r="ADB50" s="39"/>
      <c r="ADC50" s="39"/>
      <c r="ADD50" s="39"/>
      <c r="ADE50" s="39"/>
      <c r="ADF50" s="39"/>
      <c r="ADG50" s="39"/>
      <c r="ADH50" s="39"/>
      <c r="ADI50" s="39"/>
      <c r="ADJ50" s="39"/>
      <c r="ADK50" s="39"/>
      <c r="ADL50" s="39"/>
      <c r="ADM50" s="39"/>
      <c r="ADN50" s="39"/>
      <c r="ADO50" s="39"/>
      <c r="ADP50" s="39"/>
      <c r="ADQ50" s="39"/>
      <c r="ADR50" s="39"/>
      <c r="ADS50" s="39"/>
      <c r="ADT50" s="39"/>
      <c r="ADU50" s="39"/>
      <c r="ADV50" s="39"/>
      <c r="ADW50" s="39"/>
      <c r="ADX50" s="39"/>
      <c r="ADY50" s="39"/>
      <c r="ADZ50" s="39"/>
      <c r="AEA50" s="39"/>
      <c r="AEB50" s="39"/>
      <c r="AEC50" s="39"/>
      <c r="AED50" s="39"/>
      <c r="AEE50" s="39"/>
      <c r="AEF50" s="39"/>
      <c r="AEG50" s="39"/>
      <c r="AEH50" s="39"/>
      <c r="AEI50" s="39"/>
      <c r="AEJ50" s="39"/>
      <c r="AEK50" s="39"/>
      <c r="AEL50" s="39"/>
      <c r="AEM50" s="39"/>
      <c r="AEN50" s="39"/>
      <c r="AEO50" s="39"/>
      <c r="AEP50" s="39"/>
      <c r="AEQ50" s="39"/>
      <c r="AER50" s="39"/>
      <c r="AES50" s="39"/>
      <c r="AET50" s="39"/>
      <c r="AEU50" s="39"/>
      <c r="AEV50" s="39"/>
      <c r="AEW50" s="39"/>
      <c r="AEX50" s="39"/>
      <c r="AEY50" s="39"/>
      <c r="AEZ50" s="39"/>
      <c r="AFA50" s="39"/>
      <c r="AFB50" s="39"/>
      <c r="AFC50" s="39"/>
      <c r="AFD50" s="39"/>
      <c r="AFE50" s="39"/>
      <c r="AFF50" s="39"/>
      <c r="AFG50" s="39"/>
      <c r="AFH50" s="39"/>
      <c r="AFI50" s="39"/>
      <c r="AFJ50" s="39"/>
      <c r="AFK50" s="39"/>
      <c r="AFL50" s="39"/>
      <c r="AFM50" s="39"/>
      <c r="AFN50" s="39"/>
      <c r="AFO50" s="39"/>
      <c r="AFP50" s="39"/>
      <c r="AFQ50" s="39"/>
      <c r="AFR50" s="39"/>
      <c r="AFS50" s="39"/>
      <c r="AFT50" s="39"/>
      <c r="AFU50" s="39"/>
      <c r="AFV50" s="39"/>
      <c r="AFW50" s="39"/>
      <c r="AFX50" s="39"/>
    </row>
    <row r="51" spans="1:856" s="37" customFormat="1" x14ac:dyDescent="0.25">
      <c r="A51" s="155"/>
      <c r="B51" s="29"/>
      <c r="C51" s="29"/>
      <c r="D51" s="26"/>
      <c r="F51" s="27"/>
      <c r="G51" s="28"/>
      <c r="H51" s="19"/>
      <c r="I51" s="16"/>
      <c r="J51" s="16"/>
      <c r="K51" s="16"/>
      <c r="L51" s="16"/>
      <c r="M51" s="19"/>
      <c r="N51" s="16"/>
      <c r="O51" s="16"/>
      <c r="P51" s="16"/>
      <c r="Q51" s="21"/>
      <c r="R51" s="33"/>
      <c r="S51" s="16"/>
      <c r="T51" s="16"/>
      <c r="U51" s="13"/>
      <c r="V51" s="16"/>
      <c r="W51" s="16"/>
      <c r="X51" s="36"/>
      <c r="Y51" s="36"/>
      <c r="AA51" s="40"/>
      <c r="AH51" s="39"/>
      <c r="AX51" s="13"/>
      <c r="AY51" s="13"/>
      <c r="AZ51" s="13"/>
      <c r="BA51" s="13"/>
      <c r="BB51" s="13"/>
      <c r="DW51" s="39"/>
      <c r="DX51" s="39"/>
      <c r="DY51" s="39"/>
      <c r="DZ51" s="39"/>
      <c r="EA51" s="39"/>
      <c r="EB51" s="39"/>
      <c r="EC51" s="39"/>
      <c r="ED51" s="39"/>
      <c r="EE51" s="39"/>
      <c r="EF51" s="39"/>
      <c r="EG51" s="39"/>
      <c r="EH51" s="39"/>
      <c r="EI51" s="39"/>
      <c r="EJ51" s="39"/>
      <c r="EK51" s="39"/>
      <c r="EL51" s="39"/>
      <c r="EM51" s="39"/>
      <c r="EN51" s="39"/>
      <c r="EO51" s="39"/>
      <c r="EP51" s="39"/>
      <c r="EQ51" s="39"/>
      <c r="ER51" s="39"/>
      <c r="ES51" s="39"/>
      <c r="ET51" s="39"/>
      <c r="EU51" s="39"/>
      <c r="EV51" s="39"/>
      <c r="EW51" s="39"/>
      <c r="EX51" s="39"/>
      <c r="EY51" s="39"/>
      <c r="EZ51" s="39"/>
      <c r="FA51" s="39"/>
      <c r="FB51" s="39"/>
      <c r="FC51" s="39"/>
      <c r="FD51" s="39"/>
      <c r="FE51" s="39"/>
      <c r="FF51" s="39"/>
      <c r="FG51" s="39"/>
      <c r="FH51" s="39"/>
      <c r="FI51" s="39"/>
      <c r="FJ51" s="39"/>
      <c r="FK51" s="39"/>
      <c r="FL51" s="39"/>
      <c r="FM51" s="39"/>
      <c r="FN51" s="39"/>
      <c r="FO51" s="39"/>
      <c r="FP51" s="39"/>
      <c r="FQ51" s="39"/>
      <c r="FR51" s="39"/>
      <c r="FS51" s="39"/>
      <c r="FT51" s="39"/>
      <c r="FU51" s="39"/>
      <c r="FV51" s="39"/>
      <c r="FW51" s="39"/>
      <c r="FX51" s="39"/>
      <c r="FY51" s="39"/>
      <c r="FZ51" s="39"/>
      <c r="GA51" s="39"/>
      <c r="GB51" s="39"/>
      <c r="GC51" s="39"/>
      <c r="GD51" s="39"/>
      <c r="GE51" s="39"/>
      <c r="GF51" s="39"/>
      <c r="GG51" s="39"/>
      <c r="GH51" s="39"/>
      <c r="GI51" s="39"/>
      <c r="GJ51" s="39"/>
      <c r="GK51" s="39"/>
      <c r="GL51" s="39"/>
      <c r="GM51" s="39"/>
      <c r="GN51" s="39"/>
      <c r="GO51" s="39"/>
      <c r="GP51" s="39"/>
      <c r="GQ51" s="39"/>
      <c r="GR51" s="39"/>
      <c r="GS51" s="39"/>
      <c r="GT51" s="39"/>
      <c r="GU51" s="39"/>
      <c r="GV51" s="39"/>
      <c r="GW51" s="39"/>
      <c r="GX51" s="39"/>
      <c r="GY51" s="39"/>
      <c r="GZ51" s="39"/>
      <c r="HA51" s="39"/>
      <c r="HB51" s="39"/>
      <c r="HC51" s="39"/>
      <c r="HD51" s="39"/>
      <c r="HE51" s="39"/>
      <c r="HF51" s="39"/>
      <c r="HG51" s="39"/>
      <c r="HH51" s="39"/>
      <c r="HI51" s="39"/>
      <c r="HJ51" s="39"/>
      <c r="HK51" s="39"/>
      <c r="HL51" s="39"/>
      <c r="HM51" s="39"/>
      <c r="HN51" s="39"/>
      <c r="HO51" s="39"/>
      <c r="HP51" s="39"/>
      <c r="HQ51" s="39"/>
      <c r="HR51" s="39"/>
      <c r="HS51" s="39"/>
      <c r="HT51" s="39"/>
      <c r="HU51" s="39"/>
      <c r="HV51" s="39"/>
      <c r="HW51" s="39"/>
      <c r="HX51" s="39"/>
      <c r="HY51" s="39"/>
      <c r="HZ51" s="39"/>
      <c r="IA51" s="39"/>
      <c r="IB51" s="39"/>
      <c r="IC51" s="39"/>
      <c r="ID51" s="39"/>
      <c r="IE51" s="39"/>
      <c r="IF51" s="39"/>
      <c r="IG51" s="39"/>
      <c r="IH51" s="39"/>
      <c r="II51" s="39"/>
      <c r="IJ51" s="39"/>
      <c r="IK51" s="39"/>
      <c r="IL51" s="39"/>
      <c r="IM51" s="39"/>
      <c r="IN51" s="39"/>
      <c r="IO51" s="39"/>
      <c r="IP51" s="39"/>
      <c r="IQ51" s="39"/>
      <c r="IR51" s="39"/>
      <c r="IS51" s="39"/>
      <c r="IT51" s="39"/>
      <c r="IU51" s="39"/>
      <c r="IV51" s="39"/>
      <c r="IW51" s="39"/>
      <c r="IX51" s="39"/>
      <c r="IY51" s="39"/>
      <c r="IZ51" s="39"/>
      <c r="JA51" s="39"/>
      <c r="JB51" s="39"/>
      <c r="JC51" s="39"/>
      <c r="JD51" s="39"/>
      <c r="JE51" s="39"/>
      <c r="JF51" s="39"/>
      <c r="JG51" s="39"/>
      <c r="JH51" s="39"/>
      <c r="JI51" s="39"/>
      <c r="JJ51" s="39"/>
      <c r="JK51" s="39"/>
      <c r="JL51" s="39"/>
      <c r="JM51" s="39"/>
      <c r="JN51" s="39"/>
      <c r="JO51" s="39"/>
      <c r="JP51" s="39"/>
      <c r="JQ51" s="39"/>
      <c r="JR51" s="39"/>
      <c r="JS51" s="39"/>
      <c r="JT51" s="39"/>
      <c r="JU51" s="39"/>
      <c r="JV51" s="39"/>
      <c r="JW51" s="39"/>
      <c r="JX51" s="39"/>
      <c r="JY51" s="39"/>
      <c r="JZ51" s="39"/>
      <c r="KA51" s="39"/>
      <c r="KB51" s="39"/>
      <c r="KC51" s="39"/>
      <c r="KD51" s="39"/>
      <c r="KE51" s="39"/>
      <c r="KF51" s="39"/>
      <c r="KG51" s="39"/>
      <c r="KH51" s="39"/>
      <c r="KI51" s="39"/>
      <c r="KJ51" s="39"/>
      <c r="KK51" s="39"/>
      <c r="KL51" s="39"/>
      <c r="KM51" s="39"/>
      <c r="KN51" s="39"/>
      <c r="KO51" s="39"/>
      <c r="KP51" s="39"/>
      <c r="KQ51" s="39"/>
      <c r="KR51" s="39"/>
      <c r="KS51" s="39"/>
      <c r="KT51" s="39"/>
      <c r="KU51" s="39"/>
      <c r="KV51" s="39"/>
      <c r="KW51" s="39"/>
      <c r="KX51" s="39"/>
      <c r="KY51" s="39"/>
      <c r="KZ51" s="39"/>
      <c r="LA51" s="39"/>
      <c r="LB51" s="39"/>
      <c r="LC51" s="39"/>
      <c r="LD51" s="39"/>
      <c r="LE51" s="39"/>
      <c r="LF51" s="39"/>
      <c r="LG51" s="39"/>
      <c r="LH51" s="39"/>
      <c r="LI51" s="39"/>
      <c r="LJ51" s="39"/>
      <c r="LK51" s="39"/>
      <c r="LL51" s="39"/>
      <c r="LM51" s="39"/>
      <c r="LN51" s="39"/>
      <c r="LO51" s="39"/>
      <c r="LP51" s="39"/>
      <c r="LQ51" s="39"/>
      <c r="LR51" s="39"/>
      <c r="LS51" s="39"/>
      <c r="LT51" s="39"/>
      <c r="LU51" s="39"/>
      <c r="LV51" s="39"/>
      <c r="LW51" s="39"/>
      <c r="LX51" s="39"/>
      <c r="LY51" s="39"/>
      <c r="LZ51" s="39"/>
      <c r="MA51" s="39"/>
      <c r="MB51" s="39"/>
      <c r="MC51" s="39"/>
      <c r="MD51" s="39"/>
      <c r="ME51" s="39"/>
      <c r="MF51" s="39"/>
      <c r="MG51" s="39"/>
      <c r="MH51" s="39"/>
      <c r="MI51" s="39"/>
      <c r="MJ51" s="39"/>
      <c r="MK51" s="39"/>
      <c r="ML51" s="39"/>
      <c r="MM51" s="39"/>
      <c r="MN51" s="39"/>
      <c r="MO51" s="39"/>
      <c r="MP51" s="39"/>
      <c r="MQ51" s="39"/>
      <c r="MR51" s="39"/>
      <c r="MS51" s="39"/>
      <c r="MT51" s="39"/>
      <c r="MU51" s="39"/>
      <c r="MV51" s="39"/>
      <c r="MW51" s="39"/>
      <c r="MX51" s="39"/>
      <c r="MY51" s="39"/>
      <c r="MZ51" s="39"/>
      <c r="NA51" s="39"/>
      <c r="NB51" s="39"/>
      <c r="NC51" s="39"/>
      <c r="ND51" s="39"/>
      <c r="NE51" s="39"/>
      <c r="NF51" s="39"/>
      <c r="NG51" s="39"/>
      <c r="NH51" s="39"/>
      <c r="NI51" s="39"/>
      <c r="NJ51" s="39"/>
      <c r="NK51" s="39"/>
      <c r="NL51" s="39"/>
      <c r="NM51" s="39"/>
      <c r="NN51" s="39"/>
      <c r="NO51" s="39"/>
      <c r="NP51" s="39"/>
      <c r="NQ51" s="39"/>
      <c r="NR51" s="39"/>
      <c r="NS51" s="39"/>
      <c r="NT51" s="39"/>
      <c r="NU51" s="39"/>
      <c r="NV51" s="39"/>
      <c r="NW51" s="39"/>
      <c r="NX51" s="39"/>
      <c r="NY51" s="39"/>
      <c r="NZ51" s="39"/>
      <c r="OA51" s="39"/>
      <c r="OB51" s="39"/>
      <c r="OC51" s="39"/>
      <c r="OD51" s="39"/>
      <c r="OE51" s="39"/>
      <c r="OF51" s="39"/>
      <c r="OG51" s="39"/>
      <c r="OH51" s="39"/>
      <c r="OI51" s="39"/>
      <c r="OJ51" s="39"/>
      <c r="OK51" s="39"/>
      <c r="OL51" s="39"/>
      <c r="OM51" s="39"/>
      <c r="ON51" s="39"/>
      <c r="OO51" s="39"/>
      <c r="OP51" s="39"/>
      <c r="OQ51" s="39"/>
      <c r="OR51" s="39"/>
      <c r="OS51" s="39"/>
      <c r="OT51" s="39"/>
      <c r="OU51" s="39"/>
      <c r="OV51" s="39"/>
      <c r="OW51" s="39"/>
      <c r="OX51" s="39"/>
      <c r="OY51" s="39"/>
      <c r="OZ51" s="39"/>
      <c r="PA51" s="39"/>
      <c r="PB51" s="39"/>
      <c r="PC51" s="39"/>
      <c r="PD51" s="39"/>
      <c r="PE51" s="39"/>
      <c r="PF51" s="39"/>
      <c r="PG51" s="39"/>
      <c r="PH51" s="39"/>
      <c r="PI51" s="39"/>
      <c r="PJ51" s="39"/>
      <c r="PK51" s="39"/>
      <c r="PL51" s="39"/>
      <c r="PM51" s="39"/>
      <c r="PN51" s="39"/>
      <c r="PO51" s="39"/>
      <c r="PP51" s="39"/>
      <c r="PQ51" s="39"/>
      <c r="PR51" s="39"/>
      <c r="PS51" s="39"/>
      <c r="PT51" s="39"/>
      <c r="PU51" s="39"/>
      <c r="PV51" s="39"/>
      <c r="PW51" s="39"/>
      <c r="PX51" s="39"/>
      <c r="PY51" s="39"/>
      <c r="PZ51" s="39"/>
      <c r="QA51" s="39"/>
      <c r="QB51" s="39"/>
      <c r="QC51" s="39"/>
      <c r="QD51" s="39"/>
      <c r="QE51" s="39"/>
      <c r="QF51" s="39"/>
      <c r="QG51" s="39"/>
      <c r="QH51" s="39"/>
      <c r="QI51" s="39"/>
      <c r="QJ51" s="39"/>
      <c r="QK51" s="39"/>
      <c r="QL51" s="39"/>
      <c r="QM51" s="39"/>
      <c r="QN51" s="39"/>
      <c r="QO51" s="39"/>
      <c r="QP51" s="39"/>
      <c r="QQ51" s="39"/>
      <c r="QR51" s="39"/>
      <c r="QS51" s="39"/>
      <c r="QT51" s="39"/>
      <c r="QU51" s="39"/>
      <c r="QV51" s="39"/>
      <c r="QW51" s="39"/>
      <c r="QX51" s="39"/>
      <c r="QY51" s="39"/>
      <c r="QZ51" s="39"/>
      <c r="RA51" s="39"/>
      <c r="RB51" s="39"/>
      <c r="RC51" s="39"/>
      <c r="RD51" s="39"/>
      <c r="RE51" s="39"/>
      <c r="RF51" s="39"/>
      <c r="RG51" s="39"/>
      <c r="RH51" s="39"/>
      <c r="RI51" s="39"/>
      <c r="RJ51" s="39"/>
      <c r="RK51" s="39"/>
      <c r="RL51" s="39"/>
      <c r="RM51" s="39"/>
      <c r="RN51" s="39"/>
      <c r="RO51" s="39"/>
      <c r="RP51" s="39"/>
      <c r="RQ51" s="39"/>
      <c r="RR51" s="39"/>
      <c r="RS51" s="39"/>
      <c r="RT51" s="39"/>
      <c r="RU51" s="39"/>
      <c r="RV51" s="39"/>
      <c r="RW51" s="39"/>
      <c r="RX51" s="39"/>
      <c r="RY51" s="39"/>
      <c r="RZ51" s="39"/>
      <c r="SA51" s="39"/>
      <c r="SB51" s="39"/>
      <c r="SC51" s="39"/>
      <c r="SD51" s="39"/>
      <c r="SE51" s="39"/>
      <c r="SF51" s="39"/>
      <c r="SG51" s="39"/>
      <c r="SH51" s="39"/>
      <c r="SI51" s="39"/>
      <c r="SJ51" s="39"/>
      <c r="SK51" s="39"/>
      <c r="SL51" s="39"/>
      <c r="SM51" s="39"/>
      <c r="SN51" s="39"/>
      <c r="SO51" s="39"/>
      <c r="SP51" s="39"/>
      <c r="SQ51" s="39"/>
      <c r="SR51" s="39"/>
      <c r="SS51" s="39"/>
      <c r="ST51" s="39"/>
      <c r="SU51" s="39"/>
      <c r="SV51" s="39"/>
      <c r="SW51" s="39"/>
      <c r="SX51" s="39"/>
      <c r="SY51" s="39"/>
      <c r="SZ51" s="39"/>
      <c r="TA51" s="39"/>
      <c r="TB51" s="39"/>
      <c r="TC51" s="39"/>
      <c r="TD51" s="39"/>
      <c r="TE51" s="39"/>
      <c r="TF51" s="39"/>
      <c r="TG51" s="39"/>
      <c r="TH51" s="39"/>
      <c r="TI51" s="39"/>
      <c r="TJ51" s="39"/>
      <c r="TK51" s="39"/>
      <c r="TL51" s="39"/>
      <c r="TM51" s="39"/>
      <c r="TN51" s="39"/>
      <c r="TO51" s="39"/>
      <c r="TP51" s="39"/>
      <c r="TQ51" s="39"/>
      <c r="TR51" s="39"/>
      <c r="TS51" s="39"/>
      <c r="TT51" s="39"/>
      <c r="TU51" s="39"/>
      <c r="TV51" s="39"/>
      <c r="TW51" s="39"/>
      <c r="TX51" s="39"/>
      <c r="TY51" s="39"/>
      <c r="TZ51" s="39"/>
      <c r="UA51" s="39"/>
      <c r="UB51" s="39"/>
      <c r="UC51" s="39"/>
      <c r="UD51" s="39"/>
      <c r="UE51" s="39"/>
      <c r="UF51" s="39"/>
      <c r="UG51" s="39"/>
      <c r="UH51" s="39"/>
      <c r="UI51" s="39"/>
      <c r="UJ51" s="39"/>
      <c r="UK51" s="39"/>
      <c r="UL51" s="39"/>
      <c r="UM51" s="39"/>
      <c r="UN51" s="39"/>
      <c r="UO51" s="39"/>
      <c r="UP51" s="39"/>
      <c r="UQ51" s="39"/>
      <c r="UR51" s="39"/>
      <c r="US51" s="39"/>
      <c r="UT51" s="39"/>
      <c r="UU51" s="39"/>
      <c r="UV51" s="39"/>
      <c r="UW51" s="39"/>
      <c r="UX51" s="39"/>
      <c r="UY51" s="39"/>
      <c r="UZ51" s="39"/>
      <c r="VA51" s="39"/>
      <c r="VB51" s="39"/>
      <c r="VC51" s="39"/>
      <c r="VD51" s="39"/>
      <c r="VE51" s="39"/>
      <c r="VF51" s="39"/>
      <c r="VG51" s="39"/>
      <c r="VH51" s="39"/>
      <c r="VI51" s="39"/>
      <c r="VJ51" s="39"/>
      <c r="VK51" s="39"/>
      <c r="VL51" s="39"/>
      <c r="VM51" s="39"/>
      <c r="VN51" s="39"/>
      <c r="VO51" s="39"/>
      <c r="VP51" s="39"/>
      <c r="VQ51" s="39"/>
      <c r="VR51" s="39"/>
      <c r="VS51" s="39"/>
      <c r="VT51" s="39"/>
      <c r="VU51" s="39"/>
      <c r="VV51" s="39"/>
      <c r="VW51" s="39"/>
      <c r="VX51" s="39"/>
      <c r="VY51" s="39"/>
      <c r="VZ51" s="39"/>
      <c r="WA51" s="39"/>
      <c r="WB51" s="39"/>
      <c r="WC51" s="39"/>
      <c r="WD51" s="39"/>
      <c r="WE51" s="39"/>
      <c r="WF51" s="39"/>
      <c r="WG51" s="39"/>
      <c r="WH51" s="39"/>
      <c r="WI51" s="39"/>
      <c r="WJ51" s="39"/>
      <c r="WK51" s="39"/>
      <c r="WL51" s="39"/>
      <c r="WM51" s="39"/>
      <c r="WN51" s="39"/>
      <c r="WO51" s="39"/>
      <c r="WP51" s="39"/>
      <c r="WQ51" s="39"/>
      <c r="WR51" s="39"/>
      <c r="WS51" s="39"/>
      <c r="WT51" s="39"/>
      <c r="WU51" s="39"/>
      <c r="WV51" s="39"/>
      <c r="WW51" s="39"/>
      <c r="WX51" s="39"/>
      <c r="WY51" s="39"/>
      <c r="WZ51" s="39"/>
      <c r="XA51" s="39"/>
      <c r="XB51" s="39"/>
      <c r="XC51" s="39"/>
      <c r="XD51" s="39"/>
      <c r="XE51" s="39"/>
      <c r="XF51" s="39"/>
      <c r="XG51" s="39"/>
      <c r="XH51" s="39"/>
      <c r="XI51" s="39"/>
      <c r="XJ51" s="39"/>
      <c r="XK51" s="39"/>
      <c r="XL51" s="39"/>
      <c r="XM51" s="39"/>
      <c r="XN51" s="39"/>
      <c r="XO51" s="39"/>
      <c r="XP51" s="39"/>
      <c r="XQ51" s="39"/>
      <c r="XR51" s="39"/>
      <c r="XS51" s="39"/>
      <c r="XT51" s="39"/>
      <c r="XU51" s="39"/>
      <c r="XV51" s="39"/>
      <c r="XW51" s="39"/>
      <c r="XX51" s="39"/>
      <c r="XY51" s="39"/>
      <c r="XZ51" s="39"/>
      <c r="YA51" s="39"/>
      <c r="YB51" s="39"/>
      <c r="YC51" s="39"/>
      <c r="YD51" s="39"/>
      <c r="YE51" s="39"/>
      <c r="YF51" s="39"/>
      <c r="YG51" s="39"/>
      <c r="YH51" s="39"/>
      <c r="YI51" s="39"/>
      <c r="YJ51" s="39"/>
      <c r="YK51" s="39"/>
      <c r="YL51" s="39"/>
      <c r="YM51" s="39"/>
      <c r="YN51" s="39"/>
      <c r="YO51" s="39"/>
      <c r="YP51" s="39"/>
      <c r="YQ51" s="39"/>
      <c r="YR51" s="39"/>
      <c r="YS51" s="39"/>
      <c r="YT51" s="39"/>
      <c r="YU51" s="39"/>
      <c r="YV51" s="39"/>
      <c r="YW51" s="39"/>
      <c r="YX51" s="39"/>
      <c r="YY51" s="39"/>
      <c r="YZ51" s="39"/>
      <c r="ZA51" s="39"/>
      <c r="ZB51" s="39"/>
      <c r="ZC51" s="39"/>
      <c r="ZD51" s="39"/>
      <c r="ZE51" s="39"/>
      <c r="ZF51" s="39"/>
      <c r="ZG51" s="39"/>
      <c r="ZH51" s="39"/>
      <c r="ZI51" s="39"/>
      <c r="ZJ51" s="39"/>
      <c r="ZK51" s="39"/>
      <c r="ZL51" s="39"/>
      <c r="ZM51" s="39"/>
      <c r="ZN51" s="39"/>
      <c r="ZO51" s="39"/>
      <c r="ZP51" s="39"/>
      <c r="ZQ51" s="39"/>
      <c r="ZR51" s="39"/>
      <c r="ZS51" s="39"/>
      <c r="ZT51" s="39"/>
      <c r="ZU51" s="39"/>
      <c r="ZV51" s="39"/>
      <c r="ZW51" s="39"/>
      <c r="ZX51" s="39"/>
      <c r="ZY51" s="39"/>
      <c r="ZZ51" s="39"/>
      <c r="AAA51" s="39"/>
      <c r="AAB51" s="39"/>
      <c r="AAC51" s="39"/>
      <c r="AAD51" s="39"/>
      <c r="AAE51" s="39"/>
      <c r="AAF51" s="39"/>
      <c r="AAG51" s="39"/>
      <c r="AAH51" s="39"/>
      <c r="AAI51" s="39"/>
      <c r="AAJ51" s="39"/>
      <c r="AAK51" s="39"/>
      <c r="AAL51" s="39"/>
      <c r="AAM51" s="39"/>
      <c r="AAN51" s="39"/>
      <c r="AAO51" s="39"/>
      <c r="AAP51" s="39"/>
      <c r="AAQ51" s="39"/>
      <c r="AAR51" s="39"/>
      <c r="AAS51" s="39"/>
      <c r="AAT51" s="39"/>
      <c r="AAU51" s="39"/>
      <c r="AAV51" s="39"/>
      <c r="AAW51" s="39"/>
      <c r="AAX51" s="39"/>
      <c r="AAY51" s="39"/>
      <c r="AAZ51" s="39"/>
      <c r="ABA51" s="39"/>
      <c r="ABB51" s="39"/>
      <c r="ABC51" s="39"/>
      <c r="ABD51" s="39"/>
      <c r="ABE51" s="39"/>
      <c r="ABF51" s="39"/>
      <c r="ABG51" s="39"/>
      <c r="ABH51" s="39"/>
      <c r="ABI51" s="39"/>
      <c r="ABJ51" s="39"/>
      <c r="ABK51" s="39"/>
      <c r="ABL51" s="39"/>
      <c r="ABM51" s="39"/>
      <c r="ABN51" s="39"/>
      <c r="ABO51" s="39"/>
      <c r="ABP51" s="39"/>
      <c r="ABQ51" s="39"/>
      <c r="ABR51" s="39"/>
      <c r="ABS51" s="39"/>
      <c r="ABT51" s="39"/>
      <c r="ABU51" s="39"/>
      <c r="ABV51" s="39"/>
      <c r="ABW51" s="39"/>
      <c r="ABX51" s="39"/>
      <c r="ABY51" s="39"/>
      <c r="ABZ51" s="39"/>
      <c r="ACA51" s="39"/>
      <c r="ACB51" s="39"/>
      <c r="ACC51" s="39"/>
      <c r="ACD51" s="39"/>
      <c r="ACE51" s="39"/>
      <c r="ACF51" s="39"/>
      <c r="ACG51" s="39"/>
      <c r="ACH51" s="39"/>
      <c r="ACI51" s="39"/>
      <c r="ACJ51" s="39"/>
      <c r="ACK51" s="39"/>
      <c r="ACL51" s="39"/>
      <c r="ACM51" s="39"/>
      <c r="ACN51" s="39"/>
      <c r="ACO51" s="39"/>
      <c r="ACP51" s="39"/>
      <c r="ACQ51" s="39"/>
      <c r="ACR51" s="39"/>
      <c r="ACS51" s="39"/>
      <c r="ACT51" s="39"/>
      <c r="ACU51" s="39"/>
      <c r="ACV51" s="39"/>
      <c r="ACW51" s="39"/>
      <c r="ACX51" s="39"/>
      <c r="ACY51" s="39"/>
      <c r="ACZ51" s="39"/>
      <c r="ADA51" s="39"/>
      <c r="ADB51" s="39"/>
      <c r="ADC51" s="39"/>
      <c r="ADD51" s="39"/>
      <c r="ADE51" s="39"/>
      <c r="ADF51" s="39"/>
      <c r="ADG51" s="39"/>
      <c r="ADH51" s="39"/>
      <c r="ADI51" s="39"/>
      <c r="ADJ51" s="39"/>
      <c r="ADK51" s="39"/>
      <c r="ADL51" s="39"/>
      <c r="ADM51" s="39"/>
      <c r="ADN51" s="39"/>
      <c r="ADO51" s="39"/>
      <c r="ADP51" s="39"/>
      <c r="ADQ51" s="39"/>
      <c r="ADR51" s="39"/>
      <c r="ADS51" s="39"/>
      <c r="ADT51" s="39"/>
      <c r="ADU51" s="39"/>
      <c r="ADV51" s="39"/>
      <c r="ADW51" s="39"/>
      <c r="ADX51" s="39"/>
      <c r="ADY51" s="39"/>
      <c r="ADZ51" s="39"/>
      <c r="AEA51" s="39"/>
      <c r="AEB51" s="39"/>
      <c r="AEC51" s="39"/>
      <c r="AED51" s="39"/>
      <c r="AEE51" s="39"/>
      <c r="AEF51" s="39"/>
      <c r="AEG51" s="39"/>
      <c r="AEH51" s="39"/>
      <c r="AEI51" s="39"/>
      <c r="AEJ51" s="39"/>
      <c r="AEK51" s="39"/>
      <c r="AEL51" s="39"/>
      <c r="AEM51" s="39"/>
      <c r="AEN51" s="39"/>
      <c r="AEO51" s="39"/>
      <c r="AEP51" s="39"/>
      <c r="AEQ51" s="39"/>
      <c r="AER51" s="39"/>
      <c r="AES51" s="39"/>
      <c r="AET51" s="39"/>
      <c r="AEU51" s="39"/>
      <c r="AEV51" s="39"/>
      <c r="AEW51" s="39"/>
      <c r="AEX51" s="39"/>
      <c r="AEY51" s="39"/>
      <c r="AEZ51" s="39"/>
      <c r="AFA51" s="39"/>
      <c r="AFB51" s="39"/>
      <c r="AFC51" s="39"/>
      <c r="AFD51" s="39"/>
      <c r="AFE51" s="39"/>
      <c r="AFF51" s="39"/>
      <c r="AFG51" s="39"/>
      <c r="AFH51" s="39"/>
      <c r="AFI51" s="39"/>
      <c r="AFJ51" s="39"/>
      <c r="AFK51" s="39"/>
      <c r="AFL51" s="39"/>
      <c r="AFM51" s="39"/>
      <c r="AFN51" s="39"/>
      <c r="AFO51" s="39"/>
      <c r="AFP51" s="39"/>
      <c r="AFQ51" s="39"/>
      <c r="AFR51" s="39"/>
      <c r="AFS51" s="39"/>
      <c r="AFT51" s="39"/>
      <c r="AFU51" s="39"/>
      <c r="AFV51" s="39"/>
      <c r="AFW51" s="39"/>
      <c r="AFX51" s="39"/>
    </row>
    <row r="52" spans="1:856" s="37" customFormat="1" ht="20.25" customHeight="1" x14ac:dyDescent="0.25">
      <c r="A52" s="155"/>
      <c r="B52" s="29"/>
      <c r="C52" s="29"/>
      <c r="D52" s="29"/>
      <c r="F52" s="27"/>
      <c r="G52" s="28"/>
      <c r="H52" s="19"/>
      <c r="I52" s="16"/>
      <c r="J52" s="16"/>
      <c r="K52" s="16"/>
      <c r="L52" s="16"/>
      <c r="M52" s="19"/>
      <c r="N52" s="16"/>
      <c r="O52" s="16"/>
      <c r="P52" s="16"/>
      <c r="Q52" s="21"/>
      <c r="R52" s="33"/>
      <c r="S52" s="16"/>
      <c r="T52" s="16"/>
      <c r="U52" s="13"/>
      <c r="V52" s="16"/>
      <c r="W52" s="16"/>
      <c r="X52" s="36"/>
      <c r="Y52" s="36"/>
      <c r="AA52" s="40"/>
      <c r="AH52" s="39"/>
      <c r="AX52" s="13"/>
      <c r="AY52" s="13"/>
      <c r="AZ52" s="13"/>
      <c r="BA52" s="13"/>
      <c r="BB52" s="13"/>
      <c r="DW52" s="39"/>
      <c r="DX52" s="39"/>
      <c r="DY52" s="39"/>
      <c r="DZ52" s="39"/>
      <c r="EA52" s="39"/>
      <c r="EB52" s="39"/>
      <c r="EC52" s="39"/>
      <c r="ED52" s="39"/>
      <c r="EE52" s="39"/>
      <c r="EF52" s="39"/>
      <c r="EG52" s="39"/>
      <c r="EH52" s="39"/>
      <c r="EI52" s="39"/>
      <c r="EJ52" s="39"/>
      <c r="EK52" s="39"/>
      <c r="EL52" s="39"/>
      <c r="EM52" s="39"/>
      <c r="EN52" s="39"/>
      <c r="EO52" s="39"/>
      <c r="EP52" s="39"/>
      <c r="EQ52" s="39"/>
      <c r="ER52" s="39"/>
      <c r="ES52" s="39"/>
      <c r="ET52" s="39"/>
      <c r="EU52" s="39"/>
      <c r="EV52" s="39"/>
      <c r="EW52" s="39"/>
      <c r="EX52" s="39"/>
      <c r="EY52" s="39"/>
      <c r="EZ52" s="39"/>
      <c r="FA52" s="39"/>
      <c r="FB52" s="39"/>
      <c r="FC52" s="39"/>
      <c r="FD52" s="39"/>
      <c r="FE52" s="39"/>
      <c r="FF52" s="39"/>
      <c r="FG52" s="39"/>
      <c r="FH52" s="39"/>
      <c r="FI52" s="39"/>
      <c r="FJ52" s="39"/>
      <c r="FK52" s="39"/>
      <c r="FL52" s="39"/>
      <c r="FM52" s="39"/>
      <c r="FN52" s="39"/>
      <c r="FO52" s="39"/>
      <c r="FP52" s="39"/>
      <c r="FQ52" s="39"/>
      <c r="FR52" s="39"/>
      <c r="FS52" s="39"/>
      <c r="FT52" s="39"/>
      <c r="FU52" s="39"/>
      <c r="FV52" s="39"/>
      <c r="FW52" s="39"/>
      <c r="FX52" s="39"/>
      <c r="FY52" s="39"/>
      <c r="FZ52" s="39"/>
      <c r="GA52" s="39"/>
      <c r="GB52" s="39"/>
      <c r="GC52" s="39"/>
      <c r="GD52" s="39"/>
      <c r="GE52" s="39"/>
      <c r="GF52" s="39"/>
      <c r="GG52" s="39"/>
      <c r="GH52" s="39"/>
      <c r="GI52" s="39"/>
      <c r="GJ52" s="39"/>
      <c r="GK52" s="39"/>
      <c r="GL52" s="39"/>
      <c r="GM52" s="39"/>
      <c r="GN52" s="39"/>
      <c r="GO52" s="39"/>
      <c r="GP52" s="39"/>
      <c r="GQ52" s="39"/>
      <c r="GR52" s="39"/>
      <c r="GS52" s="39"/>
      <c r="GT52" s="39"/>
      <c r="GU52" s="39"/>
      <c r="GV52" s="39"/>
      <c r="GW52" s="39"/>
      <c r="GX52" s="39"/>
      <c r="GY52" s="39"/>
      <c r="GZ52" s="39"/>
      <c r="HA52" s="39"/>
      <c r="HB52" s="39"/>
      <c r="HC52" s="39"/>
      <c r="HD52" s="39"/>
      <c r="HE52" s="39"/>
      <c r="HF52" s="39"/>
      <c r="HG52" s="39"/>
      <c r="HH52" s="39"/>
      <c r="HI52" s="39"/>
      <c r="HJ52" s="39"/>
      <c r="HK52" s="39"/>
      <c r="HL52" s="39"/>
      <c r="HM52" s="39"/>
      <c r="HN52" s="39"/>
      <c r="HO52" s="39"/>
      <c r="HP52" s="39"/>
      <c r="HQ52" s="39"/>
      <c r="HR52" s="39"/>
      <c r="HS52" s="39"/>
      <c r="HT52" s="39"/>
      <c r="HU52" s="39"/>
      <c r="HV52" s="39"/>
      <c r="HW52" s="39"/>
      <c r="HX52" s="39"/>
      <c r="HY52" s="39"/>
      <c r="HZ52" s="39"/>
      <c r="IA52" s="39"/>
      <c r="IB52" s="39"/>
      <c r="IC52" s="39"/>
      <c r="ID52" s="39"/>
      <c r="IE52" s="39"/>
      <c r="IF52" s="39"/>
      <c r="IG52" s="39"/>
      <c r="IH52" s="39"/>
      <c r="II52" s="39"/>
      <c r="IJ52" s="39"/>
      <c r="IK52" s="39"/>
      <c r="IL52" s="39"/>
      <c r="IM52" s="39"/>
      <c r="IN52" s="39"/>
      <c r="IO52" s="39"/>
      <c r="IP52" s="39"/>
      <c r="IQ52" s="39"/>
      <c r="IR52" s="39"/>
      <c r="IS52" s="39"/>
      <c r="IT52" s="39"/>
      <c r="IU52" s="39"/>
      <c r="IV52" s="39"/>
      <c r="IW52" s="39"/>
      <c r="IX52" s="39"/>
      <c r="IY52" s="39"/>
      <c r="IZ52" s="39"/>
      <c r="JA52" s="39"/>
      <c r="JB52" s="39"/>
      <c r="JC52" s="39"/>
      <c r="JD52" s="39"/>
      <c r="JE52" s="39"/>
      <c r="JF52" s="39"/>
      <c r="JG52" s="39"/>
      <c r="JH52" s="39"/>
      <c r="JI52" s="39"/>
      <c r="JJ52" s="39"/>
      <c r="JK52" s="39"/>
      <c r="JL52" s="39"/>
      <c r="JM52" s="39"/>
      <c r="JN52" s="39"/>
      <c r="JO52" s="39"/>
      <c r="JP52" s="39"/>
      <c r="JQ52" s="39"/>
      <c r="JR52" s="39"/>
      <c r="JS52" s="39"/>
      <c r="JT52" s="39"/>
      <c r="JU52" s="39"/>
      <c r="JV52" s="39"/>
      <c r="JW52" s="39"/>
      <c r="JX52" s="39"/>
      <c r="JY52" s="39"/>
      <c r="JZ52" s="39"/>
      <c r="KA52" s="39"/>
      <c r="KB52" s="39"/>
      <c r="KC52" s="39"/>
      <c r="KD52" s="39"/>
      <c r="KE52" s="39"/>
      <c r="KF52" s="39"/>
      <c r="KG52" s="39"/>
      <c r="KH52" s="39"/>
      <c r="KI52" s="39"/>
      <c r="KJ52" s="39"/>
      <c r="KK52" s="39"/>
      <c r="KL52" s="39"/>
      <c r="KM52" s="39"/>
      <c r="KN52" s="39"/>
      <c r="KO52" s="39"/>
      <c r="KP52" s="39"/>
      <c r="KQ52" s="39"/>
      <c r="KR52" s="39"/>
      <c r="KS52" s="39"/>
      <c r="KT52" s="39"/>
      <c r="KU52" s="39"/>
      <c r="KV52" s="39"/>
      <c r="KW52" s="39"/>
      <c r="KX52" s="39"/>
      <c r="KY52" s="39"/>
      <c r="KZ52" s="39"/>
      <c r="LA52" s="39"/>
      <c r="LB52" s="39"/>
      <c r="LC52" s="39"/>
      <c r="LD52" s="39"/>
      <c r="LE52" s="39"/>
      <c r="LF52" s="39"/>
      <c r="LG52" s="39"/>
      <c r="LH52" s="39"/>
      <c r="LI52" s="39"/>
      <c r="LJ52" s="39"/>
      <c r="LK52" s="39"/>
      <c r="LL52" s="39"/>
      <c r="LM52" s="39"/>
      <c r="LN52" s="39"/>
      <c r="LO52" s="39"/>
      <c r="LP52" s="39"/>
      <c r="LQ52" s="39"/>
      <c r="LR52" s="39"/>
      <c r="LS52" s="39"/>
      <c r="LT52" s="39"/>
      <c r="LU52" s="39"/>
      <c r="LV52" s="39"/>
      <c r="LW52" s="39"/>
      <c r="LX52" s="39"/>
      <c r="LY52" s="39"/>
      <c r="LZ52" s="39"/>
      <c r="MA52" s="39"/>
      <c r="MB52" s="39"/>
      <c r="MC52" s="39"/>
      <c r="MD52" s="39"/>
      <c r="ME52" s="39"/>
      <c r="MF52" s="39"/>
      <c r="MG52" s="39"/>
      <c r="MH52" s="39"/>
      <c r="MI52" s="39"/>
      <c r="MJ52" s="39"/>
      <c r="MK52" s="39"/>
      <c r="ML52" s="39"/>
      <c r="MM52" s="39"/>
      <c r="MN52" s="39"/>
      <c r="MO52" s="39"/>
      <c r="MP52" s="39"/>
      <c r="MQ52" s="39"/>
      <c r="MR52" s="39"/>
      <c r="MS52" s="39"/>
      <c r="MT52" s="39"/>
      <c r="MU52" s="39"/>
      <c r="MV52" s="39"/>
      <c r="MW52" s="39"/>
      <c r="MX52" s="39"/>
      <c r="MY52" s="39"/>
      <c r="MZ52" s="39"/>
      <c r="NA52" s="39"/>
      <c r="NB52" s="39"/>
      <c r="NC52" s="39"/>
      <c r="ND52" s="39"/>
      <c r="NE52" s="39"/>
      <c r="NF52" s="39"/>
      <c r="NG52" s="39"/>
      <c r="NH52" s="39"/>
      <c r="NI52" s="39"/>
      <c r="NJ52" s="39"/>
      <c r="NK52" s="39"/>
      <c r="NL52" s="39"/>
      <c r="NM52" s="39"/>
      <c r="NN52" s="39"/>
      <c r="NO52" s="39"/>
      <c r="NP52" s="39"/>
      <c r="NQ52" s="39"/>
      <c r="NR52" s="39"/>
      <c r="NS52" s="39"/>
      <c r="NT52" s="39"/>
      <c r="NU52" s="39"/>
      <c r="NV52" s="39"/>
      <c r="NW52" s="39"/>
      <c r="NX52" s="39"/>
      <c r="NY52" s="39"/>
      <c r="NZ52" s="39"/>
      <c r="OA52" s="39"/>
      <c r="OB52" s="39"/>
      <c r="OC52" s="39"/>
      <c r="OD52" s="39"/>
      <c r="OE52" s="39"/>
      <c r="OF52" s="39"/>
      <c r="OG52" s="39"/>
      <c r="OH52" s="39"/>
      <c r="OI52" s="39"/>
      <c r="OJ52" s="39"/>
      <c r="OK52" s="39"/>
      <c r="OL52" s="39"/>
      <c r="OM52" s="39"/>
      <c r="ON52" s="39"/>
      <c r="OO52" s="39"/>
      <c r="OP52" s="39"/>
      <c r="OQ52" s="39"/>
      <c r="OR52" s="39"/>
      <c r="OS52" s="39"/>
      <c r="OT52" s="39"/>
      <c r="OU52" s="39"/>
      <c r="OV52" s="39"/>
      <c r="OW52" s="39"/>
      <c r="OX52" s="39"/>
      <c r="OY52" s="39"/>
      <c r="OZ52" s="39"/>
      <c r="PA52" s="39"/>
      <c r="PB52" s="39"/>
      <c r="PC52" s="39"/>
      <c r="PD52" s="39"/>
      <c r="PE52" s="39"/>
      <c r="PF52" s="39"/>
      <c r="PG52" s="39"/>
      <c r="PH52" s="39"/>
      <c r="PI52" s="39"/>
      <c r="PJ52" s="39"/>
      <c r="PK52" s="39"/>
      <c r="PL52" s="39"/>
      <c r="PM52" s="39"/>
      <c r="PN52" s="39"/>
      <c r="PO52" s="39"/>
      <c r="PP52" s="39"/>
      <c r="PQ52" s="39"/>
      <c r="PR52" s="39"/>
      <c r="PS52" s="39"/>
      <c r="PT52" s="39"/>
      <c r="PU52" s="39"/>
      <c r="PV52" s="39"/>
      <c r="PW52" s="39"/>
      <c r="PX52" s="39"/>
      <c r="PY52" s="39"/>
      <c r="PZ52" s="39"/>
      <c r="QA52" s="39"/>
      <c r="QB52" s="39"/>
      <c r="QC52" s="39"/>
      <c r="QD52" s="39"/>
      <c r="QE52" s="39"/>
      <c r="QF52" s="39"/>
      <c r="QG52" s="39"/>
      <c r="QH52" s="39"/>
      <c r="QI52" s="39"/>
      <c r="QJ52" s="39"/>
      <c r="QK52" s="39"/>
      <c r="QL52" s="39"/>
      <c r="QM52" s="39"/>
      <c r="QN52" s="39"/>
      <c r="QO52" s="39"/>
      <c r="QP52" s="39"/>
      <c r="QQ52" s="39"/>
      <c r="QR52" s="39"/>
      <c r="QS52" s="39"/>
      <c r="QT52" s="39"/>
      <c r="QU52" s="39"/>
      <c r="QV52" s="39"/>
      <c r="QW52" s="39"/>
      <c r="QX52" s="39"/>
      <c r="QY52" s="39"/>
      <c r="QZ52" s="39"/>
      <c r="RA52" s="39"/>
      <c r="RB52" s="39"/>
      <c r="RC52" s="39"/>
      <c r="RD52" s="39"/>
      <c r="RE52" s="39"/>
      <c r="RF52" s="39"/>
      <c r="RG52" s="39"/>
      <c r="RH52" s="39"/>
      <c r="RI52" s="39"/>
      <c r="RJ52" s="39"/>
      <c r="RK52" s="39"/>
      <c r="RL52" s="39"/>
      <c r="RM52" s="39"/>
      <c r="RN52" s="39"/>
      <c r="RO52" s="39"/>
      <c r="RP52" s="39"/>
      <c r="RQ52" s="39"/>
      <c r="RR52" s="39"/>
      <c r="RS52" s="39"/>
      <c r="RT52" s="39"/>
      <c r="RU52" s="39"/>
      <c r="RV52" s="39"/>
      <c r="RW52" s="39"/>
      <c r="RX52" s="39"/>
      <c r="RY52" s="39"/>
      <c r="RZ52" s="39"/>
      <c r="SA52" s="39"/>
      <c r="SB52" s="39"/>
      <c r="SC52" s="39"/>
      <c r="SD52" s="39"/>
      <c r="SE52" s="39"/>
      <c r="SF52" s="39"/>
      <c r="SG52" s="39"/>
      <c r="SH52" s="39"/>
      <c r="SI52" s="39"/>
      <c r="SJ52" s="39"/>
      <c r="SK52" s="39"/>
      <c r="SL52" s="39"/>
      <c r="SM52" s="39"/>
      <c r="SN52" s="39"/>
      <c r="SO52" s="39"/>
      <c r="SP52" s="39"/>
      <c r="SQ52" s="39"/>
      <c r="SR52" s="39"/>
      <c r="SS52" s="39"/>
      <c r="ST52" s="39"/>
      <c r="SU52" s="39"/>
      <c r="SV52" s="39"/>
      <c r="SW52" s="39"/>
      <c r="SX52" s="39"/>
      <c r="SY52" s="39"/>
      <c r="SZ52" s="39"/>
      <c r="TA52" s="39"/>
      <c r="TB52" s="39"/>
      <c r="TC52" s="39"/>
      <c r="TD52" s="39"/>
      <c r="TE52" s="39"/>
      <c r="TF52" s="39"/>
      <c r="TG52" s="39"/>
      <c r="TH52" s="39"/>
      <c r="TI52" s="39"/>
      <c r="TJ52" s="39"/>
      <c r="TK52" s="39"/>
      <c r="TL52" s="39"/>
      <c r="TM52" s="39"/>
      <c r="TN52" s="39"/>
      <c r="TO52" s="39"/>
      <c r="TP52" s="39"/>
      <c r="TQ52" s="39"/>
      <c r="TR52" s="39"/>
      <c r="TS52" s="39"/>
      <c r="TT52" s="39"/>
      <c r="TU52" s="39"/>
      <c r="TV52" s="39"/>
      <c r="TW52" s="39"/>
      <c r="TX52" s="39"/>
      <c r="TY52" s="39"/>
      <c r="TZ52" s="39"/>
      <c r="UA52" s="39"/>
      <c r="UB52" s="39"/>
      <c r="UC52" s="39"/>
      <c r="UD52" s="39"/>
      <c r="UE52" s="39"/>
      <c r="UF52" s="39"/>
      <c r="UG52" s="39"/>
      <c r="UH52" s="39"/>
      <c r="UI52" s="39"/>
      <c r="UJ52" s="39"/>
      <c r="UK52" s="39"/>
      <c r="UL52" s="39"/>
      <c r="UM52" s="39"/>
      <c r="UN52" s="39"/>
      <c r="UO52" s="39"/>
      <c r="UP52" s="39"/>
      <c r="UQ52" s="39"/>
      <c r="UR52" s="39"/>
      <c r="US52" s="39"/>
      <c r="UT52" s="39"/>
      <c r="UU52" s="39"/>
      <c r="UV52" s="39"/>
      <c r="UW52" s="39"/>
      <c r="UX52" s="39"/>
      <c r="UY52" s="39"/>
      <c r="UZ52" s="39"/>
      <c r="VA52" s="39"/>
      <c r="VB52" s="39"/>
      <c r="VC52" s="39"/>
      <c r="VD52" s="39"/>
      <c r="VE52" s="39"/>
      <c r="VF52" s="39"/>
      <c r="VG52" s="39"/>
      <c r="VH52" s="39"/>
      <c r="VI52" s="39"/>
      <c r="VJ52" s="39"/>
      <c r="VK52" s="39"/>
      <c r="VL52" s="39"/>
      <c r="VM52" s="39"/>
      <c r="VN52" s="39"/>
      <c r="VO52" s="39"/>
      <c r="VP52" s="39"/>
      <c r="VQ52" s="39"/>
      <c r="VR52" s="39"/>
      <c r="VS52" s="39"/>
      <c r="VT52" s="39"/>
      <c r="VU52" s="39"/>
      <c r="VV52" s="39"/>
      <c r="VW52" s="39"/>
      <c r="VX52" s="39"/>
      <c r="VY52" s="39"/>
      <c r="VZ52" s="39"/>
      <c r="WA52" s="39"/>
      <c r="WB52" s="39"/>
      <c r="WC52" s="39"/>
      <c r="WD52" s="39"/>
      <c r="WE52" s="39"/>
      <c r="WF52" s="39"/>
      <c r="WG52" s="39"/>
      <c r="WH52" s="39"/>
      <c r="WI52" s="39"/>
      <c r="WJ52" s="39"/>
      <c r="WK52" s="39"/>
      <c r="WL52" s="39"/>
      <c r="WM52" s="39"/>
      <c r="WN52" s="39"/>
      <c r="WO52" s="39"/>
      <c r="WP52" s="39"/>
      <c r="WQ52" s="39"/>
      <c r="WR52" s="39"/>
      <c r="WS52" s="39"/>
      <c r="WT52" s="39"/>
      <c r="WU52" s="39"/>
      <c r="WV52" s="39"/>
      <c r="WW52" s="39"/>
      <c r="WX52" s="39"/>
      <c r="WY52" s="39"/>
      <c r="WZ52" s="39"/>
      <c r="XA52" s="39"/>
      <c r="XB52" s="39"/>
      <c r="XC52" s="39"/>
      <c r="XD52" s="39"/>
      <c r="XE52" s="39"/>
      <c r="XF52" s="39"/>
      <c r="XG52" s="39"/>
      <c r="XH52" s="39"/>
      <c r="XI52" s="39"/>
      <c r="XJ52" s="39"/>
      <c r="XK52" s="39"/>
      <c r="XL52" s="39"/>
      <c r="XM52" s="39"/>
      <c r="XN52" s="39"/>
      <c r="XO52" s="39"/>
      <c r="XP52" s="39"/>
      <c r="XQ52" s="39"/>
      <c r="XR52" s="39"/>
      <c r="XS52" s="39"/>
      <c r="XT52" s="39"/>
      <c r="XU52" s="39"/>
      <c r="XV52" s="39"/>
      <c r="XW52" s="39"/>
      <c r="XX52" s="39"/>
      <c r="XY52" s="39"/>
      <c r="XZ52" s="39"/>
      <c r="YA52" s="39"/>
      <c r="YB52" s="39"/>
      <c r="YC52" s="39"/>
      <c r="YD52" s="39"/>
      <c r="YE52" s="39"/>
      <c r="YF52" s="39"/>
      <c r="YG52" s="39"/>
      <c r="YH52" s="39"/>
      <c r="YI52" s="39"/>
      <c r="YJ52" s="39"/>
      <c r="YK52" s="39"/>
      <c r="YL52" s="39"/>
      <c r="YM52" s="39"/>
      <c r="YN52" s="39"/>
      <c r="YO52" s="39"/>
      <c r="YP52" s="39"/>
      <c r="YQ52" s="39"/>
      <c r="YR52" s="39"/>
      <c r="YS52" s="39"/>
      <c r="YT52" s="39"/>
      <c r="YU52" s="39"/>
      <c r="YV52" s="39"/>
      <c r="YW52" s="39"/>
      <c r="YX52" s="39"/>
      <c r="YY52" s="39"/>
      <c r="YZ52" s="39"/>
      <c r="ZA52" s="39"/>
      <c r="ZB52" s="39"/>
      <c r="ZC52" s="39"/>
      <c r="ZD52" s="39"/>
      <c r="ZE52" s="39"/>
      <c r="ZF52" s="39"/>
      <c r="ZG52" s="39"/>
      <c r="ZH52" s="39"/>
      <c r="ZI52" s="39"/>
      <c r="ZJ52" s="39"/>
      <c r="ZK52" s="39"/>
      <c r="ZL52" s="39"/>
      <c r="ZM52" s="39"/>
      <c r="ZN52" s="39"/>
      <c r="ZO52" s="39"/>
      <c r="ZP52" s="39"/>
      <c r="ZQ52" s="39"/>
      <c r="ZR52" s="39"/>
      <c r="ZS52" s="39"/>
      <c r="ZT52" s="39"/>
      <c r="ZU52" s="39"/>
      <c r="ZV52" s="39"/>
      <c r="ZW52" s="39"/>
      <c r="ZX52" s="39"/>
      <c r="ZY52" s="39"/>
      <c r="ZZ52" s="39"/>
      <c r="AAA52" s="39"/>
      <c r="AAB52" s="39"/>
      <c r="AAC52" s="39"/>
      <c r="AAD52" s="39"/>
      <c r="AAE52" s="39"/>
      <c r="AAF52" s="39"/>
      <c r="AAG52" s="39"/>
      <c r="AAH52" s="39"/>
      <c r="AAI52" s="39"/>
      <c r="AAJ52" s="39"/>
      <c r="AAK52" s="39"/>
      <c r="AAL52" s="39"/>
      <c r="AAM52" s="39"/>
      <c r="AAN52" s="39"/>
      <c r="AAO52" s="39"/>
      <c r="AAP52" s="39"/>
      <c r="AAQ52" s="39"/>
      <c r="AAR52" s="39"/>
      <c r="AAS52" s="39"/>
      <c r="AAT52" s="39"/>
      <c r="AAU52" s="39"/>
      <c r="AAV52" s="39"/>
      <c r="AAW52" s="39"/>
      <c r="AAX52" s="39"/>
      <c r="AAY52" s="39"/>
      <c r="AAZ52" s="39"/>
      <c r="ABA52" s="39"/>
      <c r="ABB52" s="39"/>
      <c r="ABC52" s="39"/>
      <c r="ABD52" s="39"/>
      <c r="ABE52" s="39"/>
      <c r="ABF52" s="39"/>
      <c r="ABG52" s="39"/>
      <c r="ABH52" s="39"/>
      <c r="ABI52" s="39"/>
      <c r="ABJ52" s="39"/>
      <c r="ABK52" s="39"/>
      <c r="ABL52" s="39"/>
      <c r="ABM52" s="39"/>
      <c r="ABN52" s="39"/>
      <c r="ABO52" s="39"/>
      <c r="ABP52" s="39"/>
      <c r="ABQ52" s="39"/>
      <c r="ABR52" s="39"/>
      <c r="ABS52" s="39"/>
      <c r="ABT52" s="39"/>
      <c r="ABU52" s="39"/>
      <c r="ABV52" s="39"/>
      <c r="ABW52" s="39"/>
      <c r="ABX52" s="39"/>
      <c r="ABY52" s="39"/>
      <c r="ABZ52" s="39"/>
      <c r="ACA52" s="39"/>
      <c r="ACB52" s="39"/>
      <c r="ACC52" s="39"/>
      <c r="ACD52" s="39"/>
      <c r="ACE52" s="39"/>
      <c r="ACF52" s="39"/>
      <c r="ACG52" s="39"/>
      <c r="ACH52" s="39"/>
      <c r="ACI52" s="39"/>
      <c r="ACJ52" s="39"/>
      <c r="ACK52" s="39"/>
      <c r="ACL52" s="39"/>
      <c r="ACM52" s="39"/>
      <c r="ACN52" s="39"/>
      <c r="ACO52" s="39"/>
      <c r="ACP52" s="39"/>
      <c r="ACQ52" s="39"/>
      <c r="ACR52" s="39"/>
      <c r="ACS52" s="39"/>
      <c r="ACT52" s="39"/>
      <c r="ACU52" s="39"/>
      <c r="ACV52" s="39"/>
      <c r="ACW52" s="39"/>
      <c r="ACX52" s="39"/>
      <c r="ACY52" s="39"/>
      <c r="ACZ52" s="39"/>
      <c r="ADA52" s="39"/>
      <c r="ADB52" s="39"/>
      <c r="ADC52" s="39"/>
      <c r="ADD52" s="39"/>
      <c r="ADE52" s="39"/>
      <c r="ADF52" s="39"/>
      <c r="ADG52" s="39"/>
      <c r="ADH52" s="39"/>
      <c r="ADI52" s="39"/>
      <c r="ADJ52" s="39"/>
      <c r="ADK52" s="39"/>
      <c r="ADL52" s="39"/>
      <c r="ADM52" s="39"/>
      <c r="ADN52" s="39"/>
      <c r="ADO52" s="39"/>
      <c r="ADP52" s="39"/>
      <c r="ADQ52" s="39"/>
      <c r="ADR52" s="39"/>
      <c r="ADS52" s="39"/>
      <c r="ADT52" s="39"/>
      <c r="ADU52" s="39"/>
      <c r="ADV52" s="39"/>
      <c r="ADW52" s="39"/>
      <c r="ADX52" s="39"/>
      <c r="ADY52" s="39"/>
      <c r="ADZ52" s="39"/>
      <c r="AEA52" s="39"/>
      <c r="AEB52" s="39"/>
      <c r="AEC52" s="39"/>
      <c r="AED52" s="39"/>
      <c r="AEE52" s="39"/>
      <c r="AEF52" s="39"/>
      <c r="AEG52" s="39"/>
      <c r="AEH52" s="39"/>
      <c r="AEI52" s="39"/>
      <c r="AEJ52" s="39"/>
      <c r="AEK52" s="39"/>
      <c r="AEL52" s="39"/>
      <c r="AEM52" s="39"/>
      <c r="AEN52" s="39"/>
      <c r="AEO52" s="39"/>
      <c r="AEP52" s="39"/>
      <c r="AEQ52" s="39"/>
      <c r="AER52" s="39"/>
      <c r="AES52" s="39"/>
      <c r="AET52" s="39"/>
      <c r="AEU52" s="39"/>
      <c r="AEV52" s="39"/>
      <c r="AEW52" s="39"/>
      <c r="AEX52" s="39"/>
      <c r="AEY52" s="39"/>
      <c r="AEZ52" s="39"/>
      <c r="AFA52" s="39"/>
      <c r="AFB52" s="39"/>
      <c r="AFC52" s="39"/>
      <c r="AFD52" s="39"/>
      <c r="AFE52" s="39"/>
      <c r="AFF52" s="39"/>
      <c r="AFG52" s="39"/>
      <c r="AFH52" s="39"/>
      <c r="AFI52" s="39"/>
      <c r="AFJ52" s="39"/>
      <c r="AFK52" s="39"/>
      <c r="AFL52" s="39"/>
      <c r="AFM52" s="39"/>
      <c r="AFN52" s="39"/>
      <c r="AFO52" s="39"/>
      <c r="AFP52" s="39"/>
      <c r="AFQ52" s="39"/>
      <c r="AFR52" s="39"/>
      <c r="AFS52" s="39"/>
      <c r="AFT52" s="39"/>
      <c r="AFU52" s="39"/>
      <c r="AFV52" s="39"/>
      <c r="AFW52" s="39"/>
      <c r="AFX52" s="39"/>
    </row>
    <row r="53" spans="1:856" s="37" customFormat="1" x14ac:dyDescent="0.25">
      <c r="A53" s="154"/>
      <c r="B53" s="28"/>
      <c r="C53" s="28"/>
      <c r="D53" s="8"/>
      <c r="F53" s="27"/>
      <c r="G53" s="28"/>
      <c r="H53" s="19"/>
      <c r="I53" s="16"/>
      <c r="J53" s="16"/>
      <c r="K53" s="16"/>
      <c r="L53" s="16"/>
      <c r="M53" s="19"/>
      <c r="N53" s="16"/>
      <c r="O53" s="16"/>
      <c r="P53" s="16"/>
      <c r="Q53" s="21"/>
      <c r="R53" s="33"/>
      <c r="S53" s="16"/>
      <c r="T53" s="16"/>
      <c r="U53" s="13"/>
      <c r="V53" s="16"/>
      <c r="W53" s="16"/>
      <c r="X53" s="36"/>
      <c r="Y53" s="36"/>
      <c r="AA53" s="40"/>
      <c r="AH53" s="39"/>
      <c r="AX53" s="13"/>
      <c r="AY53" s="13"/>
      <c r="AZ53" s="13"/>
      <c r="BA53" s="13"/>
      <c r="BB53" s="13"/>
    </row>
    <row r="54" spans="1:856" s="37" customFormat="1" x14ac:dyDescent="0.25">
      <c r="A54" s="154"/>
      <c r="B54" s="28"/>
      <c r="C54" s="28"/>
      <c r="D54" s="8"/>
      <c r="F54" s="27"/>
      <c r="G54" s="28"/>
      <c r="H54" s="19"/>
      <c r="I54" s="16"/>
      <c r="J54" s="16"/>
      <c r="K54" s="16"/>
      <c r="L54" s="16"/>
      <c r="M54" s="19"/>
      <c r="N54" s="16"/>
      <c r="O54" s="16"/>
      <c r="P54" s="16"/>
      <c r="Q54" s="21"/>
      <c r="R54" s="33"/>
      <c r="S54" s="16"/>
      <c r="T54" s="16"/>
      <c r="U54" s="13"/>
      <c r="V54" s="16"/>
      <c r="W54" s="16"/>
      <c r="X54" s="36"/>
      <c r="Y54" s="36"/>
      <c r="AA54" s="40"/>
      <c r="AH54" s="39"/>
      <c r="AX54" s="13"/>
      <c r="AY54" s="13"/>
      <c r="AZ54" s="13"/>
      <c r="BA54" s="13"/>
      <c r="BB54" s="13"/>
    </row>
    <row r="55" spans="1:856" s="37" customFormat="1" x14ac:dyDescent="0.25">
      <c r="A55" s="153"/>
      <c r="B55" s="21"/>
      <c r="C55" s="21"/>
      <c r="D55" s="15"/>
      <c r="F55" s="16"/>
      <c r="G55" s="21"/>
      <c r="H55" s="19"/>
      <c r="I55" s="16"/>
      <c r="J55" s="16"/>
      <c r="K55" s="16"/>
      <c r="L55" s="16"/>
      <c r="M55" s="19"/>
      <c r="N55" s="16"/>
      <c r="O55" s="16"/>
      <c r="P55" s="16"/>
      <c r="Q55" s="21"/>
      <c r="R55" s="33"/>
      <c r="S55" s="16"/>
      <c r="T55" s="16"/>
      <c r="U55" s="13"/>
      <c r="V55" s="16"/>
      <c r="W55" s="16"/>
      <c r="X55" s="36"/>
      <c r="Y55" s="36"/>
      <c r="AA55" s="40"/>
      <c r="AH55" s="39"/>
      <c r="AX55" s="13"/>
      <c r="AY55" s="13"/>
      <c r="AZ55" s="13"/>
      <c r="BA55" s="13"/>
      <c r="BB55" s="13"/>
    </row>
    <row r="56" spans="1:856" s="37" customFormat="1" x14ac:dyDescent="0.25">
      <c r="A56" s="153"/>
      <c r="B56" s="21"/>
      <c r="C56" s="21"/>
      <c r="D56" s="15"/>
      <c r="F56" s="16"/>
      <c r="G56" s="21"/>
      <c r="H56" s="19"/>
      <c r="I56" s="16"/>
      <c r="J56" s="16"/>
      <c r="K56" s="16"/>
      <c r="L56" s="16"/>
      <c r="M56" s="19"/>
      <c r="N56" s="16"/>
      <c r="O56" s="16"/>
      <c r="P56" s="16"/>
      <c r="Q56" s="21"/>
      <c r="R56" s="33"/>
      <c r="S56" s="16"/>
      <c r="T56" s="16"/>
      <c r="U56" s="13"/>
      <c r="V56" s="16"/>
      <c r="W56" s="16"/>
      <c r="X56" s="36"/>
      <c r="Y56" s="36"/>
      <c r="AA56" s="40"/>
      <c r="AH56" s="39"/>
      <c r="AX56" s="13"/>
      <c r="AY56" s="13"/>
      <c r="AZ56" s="13"/>
      <c r="BA56" s="13"/>
      <c r="BB56" s="13"/>
    </row>
    <row r="57" spans="1:856" s="37" customFormat="1" x14ac:dyDescent="0.25">
      <c r="A57" s="153"/>
      <c r="B57" s="21"/>
      <c r="C57" s="21"/>
      <c r="D57" s="15"/>
      <c r="F57" s="16"/>
      <c r="G57" s="21"/>
      <c r="H57" s="19"/>
      <c r="I57" s="16"/>
      <c r="J57" s="16"/>
      <c r="K57" s="16"/>
      <c r="L57" s="16"/>
      <c r="M57" s="19"/>
      <c r="N57" s="16"/>
      <c r="O57" s="16"/>
      <c r="P57" s="16"/>
      <c r="Q57" s="21"/>
      <c r="R57" s="33"/>
      <c r="S57" s="16"/>
      <c r="T57" s="16"/>
      <c r="U57" s="13"/>
      <c r="V57" s="16"/>
      <c r="W57" s="16"/>
      <c r="X57" s="36"/>
      <c r="Y57" s="36"/>
      <c r="AA57" s="40"/>
      <c r="AH57" s="39"/>
      <c r="AX57" s="13"/>
      <c r="AY57" s="13"/>
      <c r="AZ57" s="13"/>
      <c r="BA57" s="13"/>
      <c r="BB57" s="13"/>
    </row>
    <row r="58" spans="1:856" s="37" customFormat="1" x14ac:dyDescent="0.25">
      <c r="A58" s="153"/>
      <c r="B58" s="21"/>
      <c r="C58" s="21"/>
      <c r="D58" s="15"/>
      <c r="F58" s="16"/>
      <c r="G58" s="21"/>
      <c r="H58" s="19"/>
      <c r="I58" s="16"/>
      <c r="J58" s="16"/>
      <c r="K58" s="16"/>
      <c r="L58" s="16"/>
      <c r="M58" s="19"/>
      <c r="N58" s="16"/>
      <c r="O58" s="16"/>
      <c r="P58" s="16"/>
      <c r="Q58" s="21"/>
      <c r="R58" s="33"/>
      <c r="S58" s="16"/>
      <c r="T58" s="16"/>
      <c r="U58" s="13"/>
      <c r="V58" s="16"/>
      <c r="W58" s="16"/>
      <c r="X58" s="36"/>
      <c r="Y58" s="36"/>
      <c r="AA58" s="40"/>
      <c r="AH58" s="39"/>
      <c r="AX58" s="13"/>
      <c r="AY58" s="13"/>
      <c r="AZ58" s="13"/>
      <c r="BA58" s="13"/>
      <c r="BB58" s="13"/>
    </row>
    <row r="59" spans="1:856" s="37" customFormat="1" x14ac:dyDescent="0.25">
      <c r="A59" s="153"/>
      <c r="B59" s="21"/>
      <c r="C59" s="21"/>
      <c r="D59" s="15"/>
      <c r="F59" s="16"/>
      <c r="G59" s="21"/>
      <c r="H59" s="19"/>
      <c r="I59" s="16"/>
      <c r="J59" s="16"/>
      <c r="K59" s="16"/>
      <c r="L59" s="16"/>
      <c r="M59" s="19"/>
      <c r="N59" s="16"/>
      <c r="O59" s="16"/>
      <c r="P59" s="16"/>
      <c r="Q59" s="21"/>
      <c r="R59" s="33"/>
      <c r="S59" s="16"/>
      <c r="T59" s="16"/>
      <c r="U59" s="13"/>
      <c r="V59" s="16"/>
      <c r="W59" s="16"/>
      <c r="X59" s="36"/>
      <c r="Y59" s="36"/>
      <c r="AA59" s="40"/>
      <c r="AH59" s="39"/>
      <c r="AX59" s="13"/>
      <c r="AY59" s="13"/>
      <c r="AZ59" s="13"/>
      <c r="BA59" s="13"/>
      <c r="BB59" s="13"/>
    </row>
    <row r="60" spans="1:856" s="37" customFormat="1" x14ac:dyDescent="0.25">
      <c r="A60" s="153"/>
      <c r="B60" s="21"/>
      <c r="C60" s="21"/>
      <c r="D60" s="15"/>
      <c r="F60" s="16"/>
      <c r="G60" s="21"/>
      <c r="H60" s="19"/>
      <c r="I60" s="16"/>
      <c r="J60" s="16"/>
      <c r="K60" s="16"/>
      <c r="L60" s="16"/>
      <c r="M60" s="19"/>
      <c r="N60" s="16"/>
      <c r="O60" s="16"/>
      <c r="P60" s="16"/>
      <c r="Q60" s="21"/>
      <c r="R60" s="33"/>
      <c r="S60" s="16"/>
      <c r="T60" s="16"/>
      <c r="U60" s="13"/>
      <c r="V60" s="16"/>
      <c r="W60" s="16"/>
      <c r="X60" s="36"/>
      <c r="Y60" s="36"/>
      <c r="AA60" s="40"/>
      <c r="AH60" s="39"/>
      <c r="AX60" s="13"/>
      <c r="AY60" s="13"/>
      <c r="AZ60" s="13"/>
      <c r="BA60" s="13"/>
      <c r="BB60" s="13"/>
    </row>
    <row r="61" spans="1:856" s="37" customFormat="1" x14ac:dyDescent="0.25">
      <c r="A61" s="153"/>
      <c r="B61" s="21"/>
      <c r="C61" s="21"/>
      <c r="D61" s="15"/>
      <c r="F61" s="16"/>
      <c r="G61" s="21"/>
      <c r="H61" s="19"/>
      <c r="I61" s="16"/>
      <c r="J61" s="16"/>
      <c r="K61" s="16"/>
      <c r="L61" s="16"/>
      <c r="M61" s="19"/>
      <c r="N61" s="16"/>
      <c r="O61" s="16"/>
      <c r="P61" s="16"/>
      <c r="Q61" s="21"/>
      <c r="R61" s="33"/>
      <c r="S61" s="16"/>
      <c r="T61" s="16"/>
      <c r="U61" s="13"/>
      <c r="V61" s="16"/>
      <c r="W61" s="16"/>
      <c r="X61" s="36"/>
      <c r="Y61" s="36"/>
      <c r="AA61" s="40"/>
      <c r="AH61" s="39"/>
      <c r="AX61" s="13"/>
      <c r="AY61" s="13"/>
      <c r="AZ61" s="13"/>
      <c r="BA61" s="13"/>
      <c r="BB61" s="13"/>
    </row>
    <row r="62" spans="1:856" s="37" customFormat="1" x14ac:dyDescent="0.25">
      <c r="A62" s="153"/>
      <c r="B62" s="21"/>
      <c r="C62" s="21"/>
      <c r="D62" s="15"/>
      <c r="F62" s="16"/>
      <c r="G62" s="21"/>
      <c r="H62" s="19"/>
      <c r="I62" s="16"/>
      <c r="J62" s="16"/>
      <c r="K62" s="16"/>
      <c r="L62" s="16"/>
      <c r="M62" s="19"/>
      <c r="N62" s="16"/>
      <c r="O62" s="16"/>
      <c r="P62" s="16"/>
      <c r="Q62" s="21"/>
      <c r="R62" s="33"/>
      <c r="S62" s="16"/>
      <c r="T62" s="16"/>
      <c r="U62" s="13"/>
      <c r="V62" s="16"/>
      <c r="W62" s="16"/>
      <c r="X62" s="36"/>
      <c r="Y62" s="36"/>
      <c r="AA62" s="40"/>
      <c r="AH62" s="39"/>
      <c r="AX62" s="13"/>
      <c r="AY62" s="13"/>
      <c r="AZ62" s="13"/>
      <c r="BA62" s="13"/>
      <c r="BB62" s="13"/>
    </row>
    <row r="63" spans="1:856" s="37" customFormat="1" x14ac:dyDescent="0.25">
      <c r="A63" s="153"/>
      <c r="B63" s="21"/>
      <c r="C63" s="21"/>
      <c r="D63" s="15"/>
      <c r="F63" s="16"/>
      <c r="G63" s="21"/>
      <c r="H63" s="19"/>
      <c r="I63" s="16"/>
      <c r="J63" s="16"/>
      <c r="K63" s="16"/>
      <c r="L63" s="16"/>
      <c r="M63" s="19"/>
      <c r="N63" s="16"/>
      <c r="O63" s="16"/>
      <c r="P63" s="16"/>
      <c r="Q63" s="21"/>
      <c r="R63" s="33"/>
      <c r="S63" s="16"/>
      <c r="T63" s="16"/>
      <c r="U63" s="13"/>
      <c r="V63" s="16"/>
      <c r="W63" s="16"/>
      <c r="X63" s="36"/>
      <c r="Y63" s="36"/>
      <c r="AA63" s="40"/>
      <c r="AH63" s="39"/>
      <c r="AX63" s="13"/>
      <c r="AY63" s="13"/>
      <c r="AZ63" s="13"/>
      <c r="BA63" s="13"/>
      <c r="BB63" s="13"/>
    </row>
    <row r="64" spans="1:856" s="37" customFormat="1" x14ac:dyDescent="0.25">
      <c r="A64" s="153"/>
      <c r="B64" s="21"/>
      <c r="C64" s="21"/>
      <c r="D64" s="15"/>
      <c r="F64" s="16"/>
      <c r="G64" s="21"/>
      <c r="H64" s="19"/>
      <c r="I64" s="16"/>
      <c r="J64" s="16"/>
      <c r="K64" s="16"/>
      <c r="L64" s="16"/>
      <c r="M64" s="19"/>
      <c r="N64" s="16"/>
      <c r="O64" s="16"/>
      <c r="P64" s="16"/>
      <c r="Q64" s="21"/>
      <c r="R64" s="33"/>
      <c r="S64" s="16"/>
      <c r="T64" s="16"/>
      <c r="U64" s="13"/>
      <c r="V64" s="16"/>
      <c r="W64" s="16"/>
      <c r="X64" s="36"/>
      <c r="Y64" s="36"/>
      <c r="AA64" s="40"/>
      <c r="AH64" s="39"/>
      <c r="AX64" s="13"/>
      <c r="AY64" s="13"/>
      <c r="AZ64" s="13"/>
      <c r="BA64" s="13"/>
      <c r="BB64" s="13"/>
    </row>
    <row r="65" spans="1:54" s="37" customFormat="1" x14ac:dyDescent="0.25">
      <c r="A65" s="153"/>
      <c r="B65" s="21"/>
      <c r="C65" s="21"/>
      <c r="D65" s="15"/>
      <c r="F65" s="16"/>
      <c r="G65" s="21"/>
      <c r="H65" s="19"/>
      <c r="I65" s="16"/>
      <c r="J65" s="16"/>
      <c r="K65" s="16"/>
      <c r="L65" s="16"/>
      <c r="M65" s="19"/>
      <c r="N65" s="16"/>
      <c r="O65" s="16"/>
      <c r="P65" s="16"/>
      <c r="Q65" s="21"/>
      <c r="R65" s="33"/>
      <c r="S65" s="16"/>
      <c r="T65" s="16"/>
      <c r="U65" s="13"/>
      <c r="V65" s="16"/>
      <c r="W65" s="16"/>
      <c r="X65" s="36"/>
      <c r="Y65" s="36"/>
      <c r="AA65" s="40"/>
      <c r="AH65" s="39"/>
      <c r="AX65" s="13"/>
      <c r="AY65" s="13"/>
      <c r="AZ65" s="13"/>
      <c r="BA65" s="13"/>
      <c r="BB65" s="13"/>
    </row>
    <row r="66" spans="1:54" s="37" customFormat="1" x14ac:dyDescent="0.25">
      <c r="A66" s="153"/>
      <c r="B66" s="21"/>
      <c r="C66" s="21"/>
      <c r="D66" s="15"/>
      <c r="F66" s="16"/>
      <c r="G66" s="21"/>
      <c r="H66" s="19"/>
      <c r="I66" s="16"/>
      <c r="J66" s="16"/>
      <c r="K66" s="16"/>
      <c r="L66" s="16"/>
      <c r="M66" s="19"/>
      <c r="N66" s="16"/>
      <c r="O66" s="16"/>
      <c r="P66" s="16"/>
      <c r="Q66" s="21"/>
      <c r="R66" s="33"/>
      <c r="S66" s="16"/>
      <c r="T66" s="16"/>
      <c r="U66" s="13"/>
      <c r="V66" s="16"/>
      <c r="W66" s="16"/>
      <c r="X66" s="36"/>
      <c r="Y66" s="36"/>
      <c r="AA66" s="40"/>
      <c r="AH66" s="39"/>
      <c r="AX66" s="13"/>
      <c r="AY66" s="13"/>
      <c r="AZ66" s="13"/>
      <c r="BA66" s="13"/>
      <c r="BB66" s="13"/>
    </row>
    <row r="67" spans="1:54" s="37" customFormat="1" x14ac:dyDescent="0.25">
      <c r="A67" s="153"/>
      <c r="B67" s="21"/>
      <c r="C67" s="21"/>
      <c r="D67" s="15"/>
      <c r="F67" s="16"/>
      <c r="G67" s="21"/>
      <c r="H67" s="19"/>
      <c r="I67" s="16"/>
      <c r="J67" s="16"/>
      <c r="K67" s="16"/>
      <c r="L67" s="16"/>
      <c r="M67" s="19"/>
      <c r="N67" s="16"/>
      <c r="O67" s="16"/>
      <c r="P67" s="16"/>
      <c r="Q67" s="21"/>
      <c r="R67" s="33"/>
      <c r="S67" s="16"/>
      <c r="T67" s="16"/>
      <c r="U67" s="13"/>
      <c r="V67" s="16"/>
      <c r="W67" s="16"/>
      <c r="X67" s="36"/>
      <c r="Y67" s="36"/>
      <c r="AA67" s="40"/>
      <c r="AH67" s="39"/>
      <c r="AX67" s="13"/>
      <c r="AY67" s="13"/>
      <c r="AZ67" s="13"/>
      <c r="BA67" s="13"/>
      <c r="BB67" s="13"/>
    </row>
    <row r="68" spans="1:54" s="37" customFormat="1" x14ac:dyDescent="0.25">
      <c r="A68" s="153"/>
      <c r="B68" s="21"/>
      <c r="C68" s="21"/>
      <c r="D68" s="15"/>
      <c r="F68" s="16"/>
      <c r="G68" s="21"/>
      <c r="H68" s="19"/>
      <c r="I68" s="16"/>
      <c r="J68" s="16"/>
      <c r="K68" s="16"/>
      <c r="L68" s="16"/>
      <c r="M68" s="19"/>
      <c r="N68" s="16"/>
      <c r="O68" s="16"/>
      <c r="P68" s="16"/>
      <c r="Q68" s="21"/>
      <c r="R68" s="33"/>
      <c r="S68" s="16"/>
      <c r="T68" s="16"/>
      <c r="U68" s="13"/>
      <c r="V68" s="16"/>
      <c r="W68" s="16"/>
      <c r="X68" s="36"/>
      <c r="Y68" s="36"/>
      <c r="AA68" s="40"/>
      <c r="AH68" s="39"/>
      <c r="AX68" s="13"/>
      <c r="AY68" s="13"/>
      <c r="AZ68" s="13"/>
      <c r="BA68" s="13"/>
      <c r="BB68" s="13"/>
    </row>
    <row r="69" spans="1:54" s="37" customFormat="1" x14ac:dyDescent="0.25">
      <c r="A69" s="153"/>
      <c r="B69" s="21"/>
      <c r="C69" s="21"/>
      <c r="D69" s="15"/>
      <c r="F69" s="16"/>
      <c r="G69" s="21"/>
      <c r="H69" s="19"/>
      <c r="I69" s="16"/>
      <c r="J69" s="16"/>
      <c r="K69" s="16"/>
      <c r="L69" s="16"/>
      <c r="M69" s="19"/>
      <c r="N69" s="16"/>
      <c r="O69" s="16"/>
      <c r="P69" s="16"/>
      <c r="Q69" s="21"/>
      <c r="R69" s="33"/>
      <c r="S69" s="16"/>
      <c r="T69" s="16"/>
      <c r="U69" s="13"/>
      <c r="V69" s="16"/>
      <c r="W69" s="16"/>
      <c r="X69" s="36"/>
      <c r="Y69" s="36"/>
      <c r="AA69" s="40"/>
      <c r="AH69" s="39"/>
      <c r="AX69" s="13"/>
      <c r="AY69" s="13"/>
      <c r="AZ69" s="13"/>
      <c r="BA69" s="13"/>
      <c r="BB69" s="13"/>
    </row>
    <row r="70" spans="1:54" s="37" customFormat="1" x14ac:dyDescent="0.25">
      <c r="A70" s="153"/>
      <c r="B70" s="21"/>
      <c r="C70" s="21"/>
      <c r="D70" s="15"/>
      <c r="F70" s="16"/>
      <c r="G70" s="21"/>
      <c r="H70" s="19"/>
      <c r="I70" s="16"/>
      <c r="J70" s="16"/>
      <c r="K70" s="16"/>
      <c r="L70" s="16"/>
      <c r="M70" s="19"/>
      <c r="N70" s="16"/>
      <c r="O70" s="16"/>
      <c r="P70" s="16"/>
      <c r="Q70" s="21"/>
      <c r="R70" s="33"/>
      <c r="S70" s="16"/>
      <c r="T70" s="16"/>
      <c r="U70" s="13"/>
      <c r="V70" s="16"/>
      <c r="W70" s="16"/>
      <c r="X70" s="36"/>
      <c r="Y70" s="36"/>
      <c r="AA70" s="40"/>
      <c r="AH70" s="39"/>
      <c r="AX70" s="13"/>
      <c r="AY70" s="13"/>
      <c r="AZ70" s="13"/>
      <c r="BA70" s="13"/>
      <c r="BB70" s="13"/>
    </row>
    <row r="71" spans="1:54" s="37" customFormat="1" x14ac:dyDescent="0.25">
      <c r="A71" s="153"/>
      <c r="B71" s="21"/>
      <c r="C71" s="21"/>
      <c r="D71" s="15"/>
      <c r="F71" s="16"/>
      <c r="G71" s="21"/>
      <c r="H71" s="19"/>
      <c r="I71" s="16"/>
      <c r="J71" s="16"/>
      <c r="K71" s="16"/>
      <c r="L71" s="16"/>
      <c r="M71" s="19"/>
      <c r="N71" s="16"/>
      <c r="O71" s="16"/>
      <c r="P71" s="16"/>
      <c r="Q71" s="21"/>
      <c r="R71" s="33"/>
      <c r="S71" s="16"/>
      <c r="T71" s="16"/>
      <c r="U71" s="13"/>
      <c r="V71" s="16"/>
      <c r="W71" s="16"/>
      <c r="X71" s="36"/>
      <c r="Y71" s="36"/>
      <c r="AA71" s="40"/>
      <c r="AH71" s="39"/>
      <c r="AX71" s="13"/>
      <c r="AY71" s="13"/>
      <c r="AZ71" s="13"/>
      <c r="BA71" s="13"/>
      <c r="BB71" s="13"/>
    </row>
    <row r="72" spans="1:54" s="37" customFormat="1" x14ac:dyDescent="0.25">
      <c r="A72" s="153"/>
      <c r="B72" s="21"/>
      <c r="C72" s="21"/>
      <c r="D72" s="15"/>
      <c r="F72" s="16"/>
      <c r="G72" s="21"/>
      <c r="H72" s="19"/>
      <c r="I72" s="16"/>
      <c r="J72" s="16"/>
      <c r="K72" s="16"/>
      <c r="L72" s="16"/>
      <c r="M72" s="19"/>
      <c r="N72" s="16"/>
      <c r="O72" s="16"/>
      <c r="P72" s="16"/>
      <c r="Q72" s="21"/>
      <c r="R72" s="33"/>
      <c r="S72" s="16"/>
      <c r="T72" s="16"/>
      <c r="U72" s="13"/>
      <c r="V72" s="16"/>
      <c r="W72" s="16"/>
      <c r="X72" s="36"/>
      <c r="Y72" s="36"/>
      <c r="AA72" s="40"/>
      <c r="AH72" s="39"/>
      <c r="AX72" s="13"/>
      <c r="AY72" s="13"/>
      <c r="AZ72" s="13"/>
      <c r="BA72" s="13"/>
      <c r="BB72" s="13"/>
    </row>
    <row r="73" spans="1:54" s="37" customFormat="1" x14ac:dyDescent="0.25">
      <c r="A73" s="153"/>
      <c r="B73" s="21"/>
      <c r="C73" s="21"/>
      <c r="D73" s="15"/>
      <c r="F73" s="16"/>
      <c r="G73" s="21"/>
      <c r="H73" s="19"/>
      <c r="I73" s="16"/>
      <c r="J73" s="16"/>
      <c r="K73" s="16"/>
      <c r="L73" s="16"/>
      <c r="M73" s="19"/>
      <c r="N73" s="16"/>
      <c r="O73" s="16"/>
      <c r="P73" s="16"/>
      <c r="Q73" s="21"/>
      <c r="R73" s="33"/>
      <c r="S73" s="16"/>
      <c r="T73" s="16"/>
      <c r="U73" s="13"/>
      <c r="V73" s="16"/>
      <c r="W73" s="16"/>
      <c r="X73" s="36"/>
      <c r="Y73" s="36"/>
      <c r="AA73" s="40"/>
      <c r="AH73" s="39"/>
      <c r="AX73" s="13"/>
      <c r="AY73" s="13"/>
      <c r="AZ73" s="13"/>
      <c r="BA73" s="13"/>
      <c r="BB73" s="13"/>
    </row>
    <row r="74" spans="1:54" s="37" customFormat="1" x14ac:dyDescent="0.25">
      <c r="A74" s="153"/>
      <c r="B74" s="21"/>
      <c r="C74" s="21"/>
      <c r="D74" s="15"/>
      <c r="F74" s="16"/>
      <c r="G74" s="21"/>
      <c r="H74" s="19"/>
      <c r="I74" s="16"/>
      <c r="J74" s="16"/>
      <c r="K74" s="16"/>
      <c r="L74" s="16"/>
      <c r="M74" s="19"/>
      <c r="N74" s="16"/>
      <c r="O74" s="16"/>
      <c r="P74" s="16"/>
      <c r="Q74" s="21"/>
      <c r="R74" s="33"/>
      <c r="S74" s="16"/>
      <c r="T74" s="16"/>
      <c r="U74" s="13"/>
      <c r="V74" s="16"/>
      <c r="W74" s="16"/>
      <c r="X74" s="36"/>
      <c r="Y74" s="36"/>
      <c r="AA74" s="40"/>
      <c r="AH74" s="39"/>
      <c r="AX74" s="13"/>
      <c r="AY74" s="13"/>
      <c r="AZ74" s="13"/>
      <c r="BA74" s="13"/>
      <c r="BB74" s="13"/>
    </row>
    <row r="75" spans="1:54" s="37" customFormat="1" x14ac:dyDescent="0.25">
      <c r="A75" s="153"/>
      <c r="B75" s="21"/>
      <c r="C75" s="21"/>
      <c r="D75" s="15"/>
      <c r="F75" s="16"/>
      <c r="G75" s="21"/>
      <c r="H75" s="19"/>
      <c r="I75" s="16"/>
      <c r="J75" s="16"/>
      <c r="K75" s="16"/>
      <c r="L75" s="16"/>
      <c r="M75" s="19"/>
      <c r="N75" s="16"/>
      <c r="O75" s="16"/>
      <c r="P75" s="16"/>
      <c r="Q75" s="21"/>
      <c r="R75" s="33"/>
      <c r="S75" s="16"/>
      <c r="T75" s="16"/>
      <c r="U75" s="13"/>
      <c r="V75" s="16"/>
      <c r="W75" s="16"/>
      <c r="X75" s="36"/>
      <c r="Y75" s="36"/>
      <c r="AA75" s="40"/>
      <c r="AH75" s="39"/>
      <c r="AX75" s="13"/>
      <c r="AY75" s="13"/>
      <c r="AZ75" s="13"/>
      <c r="BA75" s="13"/>
      <c r="BB75" s="13"/>
    </row>
    <row r="76" spans="1:54" s="37" customFormat="1" x14ac:dyDescent="0.25">
      <c r="A76" s="153"/>
      <c r="B76" s="21"/>
      <c r="C76" s="21"/>
      <c r="D76" s="15"/>
      <c r="F76" s="16"/>
      <c r="G76" s="21"/>
      <c r="H76" s="19"/>
      <c r="I76" s="16"/>
      <c r="J76" s="16"/>
      <c r="K76" s="16"/>
      <c r="L76" s="16"/>
      <c r="M76" s="19"/>
      <c r="N76" s="16"/>
      <c r="O76" s="16"/>
      <c r="P76" s="16"/>
      <c r="Q76" s="21"/>
      <c r="R76" s="33"/>
      <c r="S76" s="16"/>
      <c r="T76" s="16"/>
      <c r="U76" s="13"/>
      <c r="V76" s="16"/>
      <c r="W76" s="16"/>
      <c r="X76" s="36"/>
      <c r="Y76" s="36"/>
      <c r="AA76" s="40"/>
      <c r="AH76" s="39"/>
      <c r="AX76" s="13"/>
      <c r="AY76" s="13"/>
      <c r="AZ76" s="13"/>
      <c r="BA76" s="13"/>
      <c r="BB76" s="13"/>
    </row>
    <row r="77" spans="1:54" s="37" customFormat="1" x14ac:dyDescent="0.25">
      <c r="A77" s="153"/>
      <c r="B77" s="21"/>
      <c r="C77" s="21"/>
      <c r="D77" s="15"/>
      <c r="F77" s="16"/>
      <c r="G77" s="21"/>
      <c r="H77" s="19"/>
      <c r="I77" s="16"/>
      <c r="J77" s="16"/>
      <c r="K77" s="16"/>
      <c r="L77" s="16"/>
      <c r="M77" s="19"/>
      <c r="N77" s="16"/>
      <c r="O77" s="16"/>
      <c r="P77" s="16"/>
      <c r="Q77" s="21"/>
      <c r="R77" s="33"/>
      <c r="S77" s="16"/>
      <c r="T77" s="16"/>
      <c r="U77" s="13"/>
      <c r="V77" s="16"/>
      <c r="W77" s="16"/>
      <c r="X77" s="36"/>
      <c r="Y77" s="36"/>
      <c r="AA77" s="40"/>
      <c r="AH77" s="39"/>
      <c r="AX77" s="13"/>
      <c r="AY77" s="13"/>
      <c r="AZ77" s="13"/>
      <c r="BA77" s="13"/>
      <c r="BB77" s="13"/>
    </row>
    <row r="78" spans="1:54" s="37" customFormat="1" x14ac:dyDescent="0.25">
      <c r="A78" s="153"/>
      <c r="B78" s="21"/>
      <c r="C78" s="21"/>
      <c r="D78" s="15"/>
      <c r="F78" s="16"/>
      <c r="G78" s="21"/>
      <c r="H78" s="19"/>
      <c r="I78" s="16"/>
      <c r="J78" s="16"/>
      <c r="K78" s="16"/>
      <c r="L78" s="16"/>
      <c r="M78" s="19"/>
      <c r="N78" s="16"/>
      <c r="O78" s="16"/>
      <c r="P78" s="16"/>
      <c r="Q78" s="21"/>
      <c r="R78" s="33"/>
      <c r="S78" s="16"/>
      <c r="T78" s="16"/>
      <c r="U78" s="13"/>
      <c r="V78" s="16"/>
      <c r="W78" s="16"/>
      <c r="X78" s="36"/>
      <c r="Y78" s="36"/>
      <c r="AA78" s="40"/>
      <c r="AH78" s="39"/>
      <c r="AX78" s="13"/>
      <c r="AY78" s="13"/>
      <c r="AZ78" s="13"/>
      <c r="BA78" s="13"/>
      <c r="BB78" s="13"/>
    </row>
    <row r="79" spans="1:54" s="37" customFormat="1" x14ac:dyDescent="0.25">
      <c r="A79" s="153"/>
      <c r="B79" s="21"/>
      <c r="C79" s="21"/>
      <c r="D79" s="15"/>
      <c r="F79" s="16"/>
      <c r="G79" s="21"/>
      <c r="H79" s="19"/>
      <c r="I79" s="16"/>
      <c r="J79" s="16"/>
      <c r="K79" s="16"/>
      <c r="L79" s="16"/>
      <c r="M79" s="19"/>
      <c r="N79" s="16"/>
      <c r="O79" s="16"/>
      <c r="P79" s="16"/>
      <c r="Q79" s="21"/>
      <c r="R79" s="33"/>
      <c r="S79" s="16"/>
      <c r="T79" s="16"/>
      <c r="U79" s="13"/>
      <c r="V79" s="16"/>
      <c r="W79" s="16"/>
      <c r="X79" s="36"/>
      <c r="Y79" s="36"/>
      <c r="AA79" s="40"/>
      <c r="AH79" s="39"/>
      <c r="AX79" s="13"/>
      <c r="AY79" s="13"/>
      <c r="AZ79" s="13"/>
      <c r="BA79" s="13"/>
      <c r="BB79" s="13"/>
    </row>
    <row r="80" spans="1:54" s="37" customFormat="1" x14ac:dyDescent="0.25">
      <c r="A80" s="153"/>
      <c r="B80" s="21"/>
      <c r="C80" s="21"/>
      <c r="D80" s="15"/>
      <c r="F80" s="16"/>
      <c r="G80" s="21"/>
      <c r="H80" s="19"/>
      <c r="I80" s="16"/>
      <c r="J80" s="16"/>
      <c r="K80" s="16"/>
      <c r="L80" s="16"/>
      <c r="M80" s="19"/>
      <c r="N80" s="16"/>
      <c r="O80" s="16"/>
      <c r="P80" s="16"/>
      <c r="Q80" s="21"/>
      <c r="R80" s="33"/>
      <c r="S80" s="16"/>
      <c r="T80" s="16"/>
      <c r="U80" s="13"/>
      <c r="V80" s="16"/>
      <c r="W80" s="16"/>
      <c r="X80" s="36"/>
      <c r="Y80" s="36"/>
      <c r="AA80" s="40"/>
      <c r="AH80" s="39"/>
      <c r="AX80" s="13"/>
      <c r="AY80" s="13"/>
      <c r="AZ80" s="13"/>
      <c r="BA80" s="13"/>
      <c r="BB80" s="13"/>
    </row>
    <row r="81" spans="1:54" s="37" customFormat="1" x14ac:dyDescent="0.25">
      <c r="A81" s="153"/>
      <c r="B81" s="21"/>
      <c r="C81" s="21"/>
      <c r="D81" s="15"/>
      <c r="F81" s="16"/>
      <c r="G81" s="21"/>
      <c r="H81" s="19"/>
      <c r="I81" s="16"/>
      <c r="J81" s="16"/>
      <c r="K81" s="16"/>
      <c r="L81" s="16"/>
      <c r="M81" s="19"/>
      <c r="N81" s="16"/>
      <c r="O81" s="16"/>
      <c r="P81" s="16"/>
      <c r="Q81" s="21"/>
      <c r="R81" s="33"/>
      <c r="S81" s="16"/>
      <c r="T81" s="16"/>
      <c r="U81" s="13"/>
      <c r="V81" s="16"/>
      <c r="W81" s="16"/>
      <c r="X81" s="36"/>
      <c r="Y81" s="36"/>
      <c r="AA81" s="40"/>
      <c r="AH81" s="39"/>
      <c r="AX81" s="13"/>
      <c r="AY81" s="13"/>
      <c r="AZ81" s="13"/>
      <c r="BA81" s="13"/>
      <c r="BB81" s="13"/>
    </row>
    <row r="82" spans="1:54" s="37" customFormat="1" x14ac:dyDescent="0.25">
      <c r="A82" s="153"/>
      <c r="B82" s="21"/>
      <c r="C82" s="21"/>
      <c r="D82" s="15"/>
      <c r="F82" s="16"/>
      <c r="G82" s="21"/>
      <c r="H82" s="19"/>
      <c r="I82" s="16"/>
      <c r="J82" s="16"/>
      <c r="K82" s="16"/>
      <c r="L82" s="16"/>
      <c r="M82" s="19"/>
      <c r="N82" s="16"/>
      <c r="O82" s="16"/>
      <c r="P82" s="16"/>
      <c r="Q82" s="21"/>
      <c r="R82" s="33"/>
      <c r="S82" s="16"/>
      <c r="T82" s="16"/>
      <c r="U82" s="13"/>
      <c r="V82" s="16"/>
      <c r="W82" s="16"/>
      <c r="X82" s="36"/>
      <c r="Y82" s="36"/>
      <c r="AA82" s="40"/>
      <c r="AH82" s="39"/>
      <c r="AX82" s="13"/>
      <c r="AY82" s="13"/>
      <c r="AZ82" s="13"/>
      <c r="BA82" s="13"/>
      <c r="BB82" s="13"/>
    </row>
    <row r="83" spans="1:54" s="37" customFormat="1" x14ac:dyDescent="0.25">
      <c r="A83" s="153"/>
      <c r="B83" s="21"/>
      <c r="C83" s="21"/>
      <c r="D83" s="15"/>
      <c r="F83" s="16"/>
      <c r="G83" s="21"/>
      <c r="H83" s="19"/>
      <c r="I83" s="16"/>
      <c r="J83" s="16"/>
      <c r="K83" s="16"/>
      <c r="L83" s="16"/>
      <c r="M83" s="19"/>
      <c r="N83" s="16"/>
      <c r="O83" s="16"/>
      <c r="P83" s="16"/>
      <c r="Q83" s="21"/>
      <c r="R83" s="33"/>
      <c r="S83" s="16"/>
      <c r="T83" s="16"/>
      <c r="U83" s="13"/>
      <c r="V83" s="16"/>
      <c r="W83" s="16"/>
      <c r="X83" s="36"/>
      <c r="Y83" s="36"/>
      <c r="AA83" s="40"/>
      <c r="AH83" s="39"/>
      <c r="AX83" s="13"/>
      <c r="AY83" s="13"/>
      <c r="AZ83" s="13"/>
      <c r="BA83" s="13"/>
      <c r="BB83" s="13"/>
    </row>
    <row r="84" spans="1:54" s="37" customFormat="1" x14ac:dyDescent="0.25">
      <c r="A84" s="153"/>
      <c r="B84" s="21"/>
      <c r="C84" s="21"/>
      <c r="D84" s="15"/>
      <c r="F84" s="16"/>
      <c r="G84" s="21"/>
      <c r="H84" s="19"/>
      <c r="I84" s="16"/>
      <c r="J84" s="16"/>
      <c r="K84" s="16"/>
      <c r="L84" s="16"/>
      <c r="M84" s="19"/>
      <c r="N84" s="16"/>
      <c r="O84" s="16"/>
      <c r="P84" s="16"/>
      <c r="Q84" s="21"/>
      <c r="R84" s="33"/>
      <c r="S84" s="16"/>
      <c r="T84" s="16"/>
      <c r="U84" s="13"/>
      <c r="V84" s="16"/>
      <c r="W84" s="16"/>
      <c r="X84" s="36"/>
      <c r="Y84" s="36"/>
      <c r="AA84" s="40"/>
      <c r="AH84" s="39"/>
      <c r="AX84" s="13"/>
      <c r="AY84" s="13"/>
      <c r="AZ84" s="13"/>
      <c r="BA84" s="13"/>
      <c r="BB84" s="13"/>
    </row>
    <row r="85" spans="1:54" s="37" customFormat="1" x14ac:dyDescent="0.25">
      <c r="A85" s="153"/>
      <c r="B85" s="21"/>
      <c r="C85" s="21"/>
      <c r="D85" s="15"/>
      <c r="F85" s="16"/>
      <c r="G85" s="21"/>
      <c r="H85" s="19"/>
      <c r="I85" s="16"/>
      <c r="J85" s="16"/>
      <c r="K85" s="16"/>
      <c r="L85" s="16"/>
      <c r="M85" s="19"/>
      <c r="N85" s="16"/>
      <c r="O85" s="16"/>
      <c r="P85" s="16"/>
      <c r="Q85" s="21"/>
      <c r="R85" s="33"/>
      <c r="S85" s="16"/>
      <c r="T85" s="16"/>
      <c r="U85" s="13"/>
      <c r="V85" s="16"/>
      <c r="W85" s="16"/>
      <c r="X85" s="36"/>
      <c r="Y85" s="36"/>
      <c r="AA85" s="40"/>
      <c r="AH85" s="39"/>
      <c r="AX85" s="13"/>
      <c r="AY85" s="13"/>
      <c r="AZ85" s="13"/>
      <c r="BA85" s="13"/>
      <c r="BB85" s="13"/>
    </row>
    <row r="86" spans="1:54" s="37" customFormat="1" x14ac:dyDescent="0.25">
      <c r="A86" s="153"/>
      <c r="B86" s="21"/>
      <c r="C86" s="21"/>
      <c r="D86" s="15"/>
      <c r="F86" s="16"/>
      <c r="G86" s="21"/>
      <c r="H86" s="19"/>
      <c r="I86" s="16"/>
      <c r="J86" s="16"/>
      <c r="K86" s="16"/>
      <c r="L86" s="16"/>
      <c r="M86" s="19"/>
      <c r="N86" s="16"/>
      <c r="O86" s="16"/>
      <c r="P86" s="16"/>
      <c r="Q86" s="21"/>
      <c r="R86" s="33"/>
      <c r="S86" s="16"/>
      <c r="T86" s="16"/>
      <c r="U86" s="13"/>
      <c r="V86" s="16"/>
      <c r="W86" s="16"/>
      <c r="X86" s="36"/>
      <c r="Y86" s="36"/>
      <c r="AA86" s="40"/>
      <c r="AH86" s="39"/>
      <c r="AX86" s="13"/>
      <c r="AY86" s="13"/>
      <c r="AZ86" s="13"/>
      <c r="BA86" s="13"/>
      <c r="BB86" s="13"/>
    </row>
    <row r="87" spans="1:54" s="37" customFormat="1" x14ac:dyDescent="0.25">
      <c r="A87" s="153"/>
      <c r="B87" s="21"/>
      <c r="C87" s="21"/>
      <c r="D87" s="15"/>
      <c r="F87" s="16"/>
      <c r="G87" s="21"/>
      <c r="H87" s="19"/>
      <c r="I87" s="16"/>
      <c r="J87" s="16"/>
      <c r="K87" s="16"/>
      <c r="L87" s="16"/>
      <c r="M87" s="19"/>
      <c r="N87" s="16"/>
      <c r="O87" s="16"/>
      <c r="P87" s="16"/>
      <c r="Q87" s="21"/>
      <c r="R87" s="33"/>
      <c r="S87" s="16"/>
      <c r="T87" s="16"/>
      <c r="U87" s="13"/>
      <c r="V87" s="16"/>
      <c r="W87" s="16"/>
      <c r="X87" s="36"/>
      <c r="Y87" s="36"/>
      <c r="AA87" s="40"/>
      <c r="AH87" s="39"/>
      <c r="AX87" s="13"/>
      <c r="AY87" s="13"/>
      <c r="AZ87" s="13"/>
      <c r="BA87" s="13"/>
      <c r="BB87" s="13"/>
    </row>
    <row r="88" spans="1:54" s="37" customFormat="1" x14ac:dyDescent="0.25">
      <c r="A88" s="153"/>
      <c r="B88" s="21"/>
      <c r="C88" s="21"/>
      <c r="D88" s="15"/>
      <c r="F88" s="16"/>
      <c r="G88" s="21"/>
      <c r="H88" s="19"/>
      <c r="I88" s="16"/>
      <c r="J88" s="16"/>
      <c r="K88" s="16"/>
      <c r="L88" s="16"/>
      <c r="M88" s="19"/>
      <c r="N88" s="16"/>
      <c r="O88" s="16"/>
      <c r="P88" s="16"/>
      <c r="Q88" s="21"/>
      <c r="R88" s="33"/>
      <c r="S88" s="16"/>
      <c r="T88" s="16"/>
      <c r="U88" s="13"/>
      <c r="V88" s="16"/>
      <c r="W88" s="16"/>
      <c r="X88" s="36"/>
      <c r="Y88" s="36"/>
      <c r="AA88" s="40"/>
      <c r="AH88" s="39"/>
      <c r="AX88" s="13"/>
      <c r="AY88" s="13"/>
      <c r="AZ88" s="13"/>
      <c r="BA88" s="13"/>
      <c r="BB88" s="13"/>
    </row>
    <row r="89" spans="1:54" s="37" customFormat="1" x14ac:dyDescent="0.25">
      <c r="A89" s="153"/>
      <c r="B89" s="21"/>
      <c r="C89" s="21"/>
      <c r="D89" s="15"/>
      <c r="F89" s="16"/>
      <c r="G89" s="21"/>
      <c r="H89" s="19"/>
      <c r="I89" s="16"/>
      <c r="J89" s="16"/>
      <c r="K89" s="16"/>
      <c r="L89" s="16"/>
      <c r="M89" s="19"/>
      <c r="N89" s="16"/>
      <c r="O89" s="16"/>
      <c r="P89" s="16"/>
      <c r="Q89" s="21"/>
      <c r="R89" s="33"/>
      <c r="S89" s="16"/>
      <c r="T89" s="16"/>
      <c r="U89" s="13"/>
      <c r="V89" s="16"/>
      <c r="W89" s="16"/>
      <c r="X89" s="36"/>
      <c r="Y89" s="36"/>
      <c r="AA89" s="40"/>
      <c r="AH89" s="39"/>
      <c r="AX89" s="13"/>
      <c r="AY89" s="13"/>
      <c r="AZ89" s="13"/>
      <c r="BA89" s="13"/>
      <c r="BB89" s="13"/>
    </row>
    <row r="90" spans="1:54" s="37" customFormat="1" x14ac:dyDescent="0.25">
      <c r="A90" s="153"/>
      <c r="B90" s="21"/>
      <c r="C90" s="21"/>
      <c r="D90" s="15"/>
      <c r="F90" s="16"/>
      <c r="G90" s="21"/>
      <c r="H90" s="19"/>
      <c r="I90" s="16"/>
      <c r="J90" s="16"/>
      <c r="K90" s="16"/>
      <c r="L90" s="16"/>
      <c r="M90" s="19"/>
      <c r="N90" s="16"/>
      <c r="O90" s="16"/>
      <c r="P90" s="16"/>
      <c r="Q90" s="21"/>
      <c r="R90" s="33"/>
      <c r="S90" s="16"/>
      <c r="T90" s="16"/>
      <c r="U90" s="13"/>
      <c r="V90" s="16"/>
      <c r="W90" s="16"/>
      <c r="X90" s="36"/>
      <c r="Y90" s="36"/>
      <c r="AA90" s="40"/>
      <c r="AH90" s="39"/>
      <c r="AX90" s="13"/>
      <c r="AY90" s="13"/>
      <c r="AZ90" s="13"/>
      <c r="BA90" s="13"/>
      <c r="BB90" s="13"/>
    </row>
    <row r="91" spans="1:54" s="37" customFormat="1" x14ac:dyDescent="0.25">
      <c r="A91" s="153"/>
      <c r="B91" s="21"/>
      <c r="C91" s="21"/>
      <c r="D91" s="15"/>
      <c r="F91" s="16"/>
      <c r="G91" s="21"/>
      <c r="H91" s="19"/>
      <c r="I91" s="16"/>
      <c r="J91" s="16"/>
      <c r="K91" s="16"/>
      <c r="L91" s="16"/>
      <c r="M91" s="19"/>
      <c r="N91" s="16"/>
      <c r="O91" s="16"/>
      <c r="P91" s="16"/>
      <c r="Q91" s="21"/>
      <c r="R91" s="33"/>
      <c r="S91" s="16"/>
      <c r="T91" s="16"/>
      <c r="U91" s="13"/>
      <c r="V91" s="16"/>
      <c r="W91" s="16"/>
      <c r="X91" s="36"/>
      <c r="Y91" s="36"/>
      <c r="AA91" s="40"/>
      <c r="AH91" s="39"/>
      <c r="AX91" s="13"/>
      <c r="AY91" s="13"/>
      <c r="AZ91" s="13"/>
      <c r="BA91" s="13"/>
      <c r="BB91" s="13"/>
    </row>
    <row r="92" spans="1:54" s="37" customFormat="1" x14ac:dyDescent="0.25">
      <c r="A92" s="153"/>
      <c r="B92" s="21"/>
      <c r="C92" s="21"/>
      <c r="D92" s="15"/>
      <c r="F92" s="16"/>
      <c r="G92" s="21"/>
      <c r="H92" s="19"/>
      <c r="I92" s="16"/>
      <c r="J92" s="16"/>
      <c r="K92" s="16"/>
      <c r="L92" s="16"/>
      <c r="M92" s="19"/>
      <c r="N92" s="16"/>
      <c r="O92" s="16"/>
      <c r="P92" s="16"/>
      <c r="Q92" s="21"/>
      <c r="R92" s="33"/>
      <c r="S92" s="16"/>
      <c r="T92" s="16"/>
      <c r="U92" s="13"/>
      <c r="V92" s="16"/>
      <c r="W92" s="16"/>
      <c r="X92" s="36"/>
      <c r="Y92" s="36"/>
      <c r="AA92" s="40"/>
      <c r="AH92" s="39"/>
      <c r="AX92" s="13"/>
      <c r="AY92" s="13"/>
      <c r="AZ92" s="13"/>
      <c r="BA92" s="13"/>
      <c r="BB92" s="13"/>
    </row>
    <row r="93" spans="1:54" s="37" customFormat="1" x14ac:dyDescent="0.25">
      <c r="A93" s="153"/>
      <c r="B93" s="21"/>
      <c r="C93" s="21"/>
      <c r="D93" s="15"/>
      <c r="F93" s="16"/>
      <c r="G93" s="21"/>
      <c r="H93" s="19"/>
      <c r="I93" s="16"/>
      <c r="J93" s="16"/>
      <c r="K93" s="16"/>
      <c r="L93" s="16"/>
      <c r="M93" s="19"/>
      <c r="N93" s="16"/>
      <c r="O93" s="16"/>
      <c r="P93" s="16"/>
      <c r="Q93" s="21"/>
      <c r="R93" s="33"/>
      <c r="S93" s="16"/>
      <c r="T93" s="16"/>
      <c r="U93" s="13"/>
      <c r="V93" s="16"/>
      <c r="W93" s="16"/>
      <c r="X93" s="36"/>
      <c r="Y93" s="36"/>
      <c r="AA93" s="40"/>
      <c r="AH93" s="39"/>
      <c r="AX93" s="13"/>
      <c r="AY93" s="13"/>
      <c r="AZ93" s="13"/>
      <c r="BA93" s="13"/>
      <c r="BB93" s="13"/>
    </row>
    <row r="94" spans="1:54" s="37" customFormat="1" x14ac:dyDescent="0.25">
      <c r="A94" s="153"/>
      <c r="B94" s="21"/>
      <c r="C94" s="21"/>
      <c r="D94" s="15"/>
      <c r="F94" s="16"/>
      <c r="G94" s="21"/>
      <c r="H94" s="19"/>
      <c r="I94" s="16"/>
      <c r="J94" s="16"/>
      <c r="K94" s="16"/>
      <c r="L94" s="16"/>
      <c r="M94" s="19"/>
      <c r="N94" s="16"/>
      <c r="O94" s="16"/>
      <c r="P94" s="16"/>
      <c r="Q94" s="21"/>
      <c r="R94" s="33"/>
      <c r="S94" s="16"/>
      <c r="T94" s="16"/>
      <c r="U94" s="13"/>
      <c r="V94" s="16"/>
      <c r="W94" s="16"/>
      <c r="X94" s="36"/>
      <c r="Y94" s="36"/>
      <c r="AA94" s="40"/>
      <c r="AH94" s="39"/>
      <c r="AX94" s="13"/>
      <c r="AY94" s="13"/>
      <c r="AZ94" s="13"/>
      <c r="BA94" s="13"/>
      <c r="BB94" s="13"/>
    </row>
    <row r="95" spans="1:54" s="37" customFormat="1" x14ac:dyDescent="0.25">
      <c r="A95" s="153"/>
      <c r="B95" s="21"/>
      <c r="C95" s="21"/>
      <c r="D95" s="15"/>
      <c r="F95" s="16"/>
      <c r="G95" s="21"/>
      <c r="H95" s="19"/>
      <c r="I95" s="16"/>
      <c r="J95" s="16"/>
      <c r="K95" s="16"/>
      <c r="L95" s="16"/>
      <c r="M95" s="19"/>
      <c r="N95" s="16"/>
      <c r="O95" s="16"/>
      <c r="P95" s="16"/>
      <c r="Q95" s="21"/>
      <c r="R95" s="33"/>
      <c r="S95" s="16"/>
      <c r="T95" s="16"/>
      <c r="U95" s="13"/>
      <c r="V95" s="16"/>
      <c r="W95" s="16"/>
      <c r="X95" s="36"/>
      <c r="Y95" s="36"/>
      <c r="AA95" s="40"/>
      <c r="AH95" s="39"/>
      <c r="AX95" s="13"/>
      <c r="AY95" s="13"/>
      <c r="AZ95" s="13"/>
      <c r="BA95" s="13"/>
      <c r="BB95" s="13"/>
    </row>
    <row r="96" spans="1:54" s="37" customFormat="1" x14ac:dyDescent="0.25">
      <c r="A96" s="153"/>
      <c r="B96" s="21"/>
      <c r="C96" s="21"/>
      <c r="D96" s="15"/>
      <c r="F96" s="16"/>
      <c r="G96" s="21"/>
      <c r="H96" s="19"/>
      <c r="I96" s="16"/>
      <c r="J96" s="16"/>
      <c r="K96" s="16"/>
      <c r="L96" s="16"/>
      <c r="M96" s="19"/>
      <c r="N96" s="16"/>
      <c r="O96" s="16"/>
      <c r="P96" s="16"/>
      <c r="Q96" s="21"/>
      <c r="R96" s="33"/>
      <c r="S96" s="16"/>
      <c r="T96" s="16"/>
      <c r="U96" s="13"/>
      <c r="V96" s="16"/>
      <c r="W96" s="16"/>
      <c r="X96" s="36"/>
      <c r="Y96" s="36"/>
      <c r="AA96" s="40"/>
      <c r="AH96" s="39"/>
      <c r="AX96" s="13"/>
      <c r="AY96" s="13"/>
      <c r="AZ96" s="13"/>
      <c r="BA96" s="13"/>
      <c r="BB96" s="13"/>
    </row>
    <row r="97" spans="1:54" s="37" customFormat="1" x14ac:dyDescent="0.25">
      <c r="A97" s="153"/>
      <c r="B97" s="21"/>
      <c r="C97" s="21"/>
      <c r="D97" s="15"/>
      <c r="F97" s="16"/>
      <c r="G97" s="21"/>
      <c r="H97" s="19"/>
      <c r="I97" s="16"/>
      <c r="J97" s="16"/>
      <c r="K97" s="16"/>
      <c r="L97" s="16"/>
      <c r="M97" s="19"/>
      <c r="N97" s="16"/>
      <c r="O97" s="16"/>
      <c r="P97" s="16"/>
      <c r="Q97" s="21"/>
      <c r="R97" s="33"/>
      <c r="S97" s="16"/>
      <c r="T97" s="16"/>
      <c r="U97" s="13"/>
      <c r="V97" s="16"/>
      <c r="W97" s="16"/>
      <c r="X97" s="36"/>
      <c r="Y97" s="36"/>
      <c r="AA97" s="40"/>
      <c r="AH97" s="39"/>
      <c r="AX97" s="13"/>
      <c r="AY97" s="13"/>
      <c r="AZ97" s="13"/>
      <c r="BA97" s="13"/>
      <c r="BB97" s="13"/>
    </row>
    <row r="98" spans="1:54" s="37" customFormat="1" x14ac:dyDescent="0.25">
      <c r="A98" s="153"/>
      <c r="B98" s="21"/>
      <c r="C98" s="21"/>
      <c r="D98" s="15"/>
      <c r="F98" s="16"/>
      <c r="G98" s="21"/>
      <c r="H98" s="19"/>
      <c r="I98" s="16"/>
      <c r="J98" s="16"/>
      <c r="K98" s="16"/>
      <c r="L98" s="16"/>
      <c r="M98" s="19"/>
      <c r="N98" s="16"/>
      <c r="O98" s="16"/>
      <c r="P98" s="16"/>
      <c r="Q98" s="21"/>
      <c r="R98" s="33"/>
      <c r="S98" s="16"/>
      <c r="T98" s="16"/>
      <c r="U98" s="13"/>
      <c r="V98" s="16"/>
      <c r="W98" s="16"/>
      <c r="X98" s="36"/>
      <c r="Y98" s="36"/>
      <c r="AA98" s="40"/>
      <c r="AH98" s="39"/>
      <c r="AX98" s="13"/>
      <c r="AY98" s="13"/>
      <c r="AZ98" s="13"/>
      <c r="BA98" s="13"/>
      <c r="BB98" s="13"/>
    </row>
    <row r="99" spans="1:54" s="37" customFormat="1" x14ac:dyDescent="0.25">
      <c r="A99" s="153"/>
      <c r="B99" s="21"/>
      <c r="C99" s="21"/>
      <c r="D99" s="15"/>
      <c r="F99" s="16"/>
      <c r="G99" s="21"/>
      <c r="H99" s="19"/>
      <c r="I99" s="16"/>
      <c r="J99" s="16"/>
      <c r="K99" s="16"/>
      <c r="L99" s="16"/>
      <c r="M99" s="19"/>
      <c r="N99" s="16"/>
      <c r="O99" s="16"/>
      <c r="P99" s="16"/>
      <c r="Q99" s="21"/>
      <c r="R99" s="33"/>
      <c r="S99" s="16"/>
      <c r="T99" s="16"/>
      <c r="U99" s="13"/>
      <c r="V99" s="16"/>
      <c r="W99" s="16"/>
      <c r="X99" s="36"/>
      <c r="Y99" s="36"/>
      <c r="AA99" s="40"/>
      <c r="AH99" s="39"/>
      <c r="AX99" s="13"/>
      <c r="AY99" s="13"/>
      <c r="AZ99" s="13"/>
      <c r="BA99" s="13"/>
      <c r="BB99" s="13"/>
    </row>
    <row r="100" spans="1:54" s="37" customFormat="1" x14ac:dyDescent="0.25">
      <c r="A100" s="153"/>
      <c r="B100" s="21"/>
      <c r="C100" s="21"/>
      <c r="D100" s="15"/>
      <c r="F100" s="16"/>
      <c r="G100" s="21"/>
      <c r="H100" s="19"/>
      <c r="I100" s="16"/>
      <c r="J100" s="16"/>
      <c r="K100" s="16"/>
      <c r="L100" s="16"/>
      <c r="M100" s="19"/>
      <c r="N100" s="16"/>
      <c r="O100" s="16"/>
      <c r="P100" s="16"/>
      <c r="Q100" s="21"/>
      <c r="R100" s="33"/>
      <c r="S100" s="16"/>
      <c r="T100" s="16"/>
      <c r="U100" s="13"/>
      <c r="V100" s="16"/>
      <c r="W100" s="16"/>
      <c r="X100" s="36"/>
      <c r="Y100" s="36"/>
      <c r="AA100" s="40"/>
      <c r="AH100" s="39"/>
      <c r="AX100" s="13"/>
      <c r="AY100" s="13"/>
      <c r="AZ100" s="13"/>
      <c r="BA100" s="13"/>
      <c r="BB100" s="13"/>
    </row>
    <row r="101" spans="1:54" s="37" customFormat="1" x14ac:dyDescent="0.25">
      <c r="A101" s="153"/>
      <c r="B101" s="21"/>
      <c r="C101" s="21"/>
      <c r="D101" s="15"/>
      <c r="F101" s="16"/>
      <c r="G101" s="21"/>
      <c r="H101" s="19"/>
      <c r="I101" s="16"/>
      <c r="J101" s="16"/>
      <c r="K101" s="16"/>
      <c r="L101" s="16"/>
      <c r="M101" s="19"/>
      <c r="N101" s="16"/>
      <c r="O101" s="16"/>
      <c r="P101" s="16"/>
      <c r="Q101" s="21"/>
      <c r="R101" s="33"/>
      <c r="S101" s="16"/>
      <c r="T101" s="16"/>
      <c r="U101" s="13"/>
      <c r="V101" s="16"/>
      <c r="W101" s="16"/>
      <c r="X101" s="36"/>
      <c r="Y101" s="36"/>
      <c r="AA101" s="40"/>
      <c r="AH101" s="39"/>
      <c r="AX101" s="13"/>
      <c r="AY101" s="13"/>
      <c r="AZ101" s="13"/>
      <c r="BA101" s="13"/>
      <c r="BB101" s="13"/>
    </row>
    <row r="102" spans="1:54" s="37" customFormat="1" x14ac:dyDescent="0.25">
      <c r="A102" s="153"/>
      <c r="B102" s="21"/>
      <c r="C102" s="21"/>
      <c r="D102" s="15"/>
      <c r="F102" s="16"/>
      <c r="G102" s="21"/>
      <c r="H102" s="19"/>
      <c r="I102" s="16"/>
      <c r="J102" s="16"/>
      <c r="K102" s="16"/>
      <c r="L102" s="16"/>
      <c r="M102" s="19"/>
      <c r="N102" s="16"/>
      <c r="O102" s="16"/>
      <c r="P102" s="16"/>
      <c r="Q102" s="21"/>
      <c r="R102" s="33"/>
      <c r="S102" s="16"/>
      <c r="T102" s="16"/>
      <c r="U102" s="13"/>
      <c r="V102" s="16"/>
      <c r="W102" s="16"/>
      <c r="X102" s="36"/>
      <c r="Y102" s="36"/>
      <c r="AA102" s="40"/>
      <c r="AH102" s="39"/>
      <c r="AX102" s="13"/>
      <c r="AY102" s="13"/>
      <c r="AZ102" s="13"/>
      <c r="BA102" s="13"/>
      <c r="BB102" s="13"/>
    </row>
    <row r="103" spans="1:54" s="37" customFormat="1" x14ac:dyDescent="0.25">
      <c r="A103" s="153"/>
      <c r="B103" s="21"/>
      <c r="C103" s="21"/>
      <c r="D103" s="15"/>
      <c r="F103" s="16"/>
      <c r="G103" s="21"/>
      <c r="H103" s="19"/>
      <c r="I103" s="16"/>
      <c r="J103" s="16"/>
      <c r="K103" s="16"/>
      <c r="L103" s="16"/>
      <c r="M103" s="19"/>
      <c r="N103" s="16"/>
      <c r="O103" s="16"/>
      <c r="P103" s="16"/>
      <c r="Q103" s="21"/>
      <c r="R103" s="33"/>
      <c r="S103" s="16"/>
      <c r="T103" s="16"/>
      <c r="U103" s="13"/>
      <c r="V103" s="16"/>
      <c r="W103" s="16"/>
      <c r="X103" s="36"/>
      <c r="Y103" s="36"/>
      <c r="AA103" s="40"/>
      <c r="AH103" s="39"/>
      <c r="AX103" s="13"/>
      <c r="AY103" s="13"/>
      <c r="AZ103" s="13"/>
      <c r="BA103" s="13"/>
      <c r="BB103" s="13"/>
    </row>
    <row r="104" spans="1:54" s="37" customFormat="1" x14ac:dyDescent="0.25">
      <c r="A104" s="153"/>
      <c r="B104" s="21"/>
      <c r="C104" s="21"/>
      <c r="D104" s="15"/>
      <c r="F104" s="16"/>
      <c r="G104" s="21"/>
      <c r="H104" s="19"/>
      <c r="I104" s="16"/>
      <c r="J104" s="16"/>
      <c r="K104" s="16"/>
      <c r="L104" s="16"/>
      <c r="M104" s="19"/>
      <c r="N104" s="16"/>
      <c r="O104" s="16"/>
      <c r="P104" s="16"/>
      <c r="Q104" s="21"/>
      <c r="R104" s="33"/>
      <c r="S104" s="16"/>
      <c r="T104" s="16"/>
      <c r="U104" s="13"/>
      <c r="V104" s="16"/>
      <c r="W104" s="16"/>
      <c r="X104" s="36"/>
      <c r="Y104" s="36"/>
      <c r="AA104" s="40"/>
      <c r="AH104" s="39"/>
      <c r="AX104" s="13"/>
      <c r="AY104" s="13"/>
      <c r="AZ104" s="13"/>
      <c r="BA104" s="13"/>
      <c r="BB104" s="13"/>
    </row>
    <row r="105" spans="1:54" s="37" customFormat="1" x14ac:dyDescent="0.25">
      <c r="A105" s="153"/>
      <c r="B105" s="21"/>
      <c r="C105" s="21"/>
      <c r="D105" s="15"/>
      <c r="F105" s="16"/>
      <c r="G105" s="21"/>
      <c r="H105" s="19"/>
      <c r="I105" s="16"/>
      <c r="J105" s="16"/>
      <c r="K105" s="16"/>
      <c r="L105" s="16"/>
      <c r="M105" s="19"/>
      <c r="N105" s="16"/>
      <c r="O105" s="16"/>
      <c r="P105" s="16"/>
      <c r="Q105" s="21"/>
      <c r="R105" s="33"/>
      <c r="S105" s="16"/>
      <c r="T105" s="16"/>
      <c r="U105" s="13"/>
      <c r="V105" s="16"/>
      <c r="W105" s="16"/>
      <c r="X105" s="36"/>
      <c r="Y105" s="36"/>
      <c r="AA105" s="40"/>
      <c r="AH105" s="39"/>
      <c r="AX105" s="13"/>
      <c r="AY105" s="13"/>
      <c r="AZ105" s="13"/>
      <c r="BA105" s="13"/>
      <c r="BB105" s="13"/>
    </row>
    <row r="106" spans="1:54" s="37" customFormat="1" x14ac:dyDescent="0.25">
      <c r="A106" s="153"/>
      <c r="B106" s="21"/>
      <c r="C106" s="21"/>
      <c r="D106" s="15"/>
      <c r="F106" s="16"/>
      <c r="G106" s="21"/>
      <c r="H106" s="19"/>
      <c r="I106" s="16"/>
      <c r="J106" s="16"/>
      <c r="K106" s="16"/>
      <c r="L106" s="16"/>
      <c r="M106" s="19"/>
      <c r="N106" s="16"/>
      <c r="O106" s="16"/>
      <c r="P106" s="16"/>
      <c r="Q106" s="21"/>
      <c r="R106" s="33"/>
      <c r="S106" s="16"/>
      <c r="T106" s="16"/>
      <c r="U106" s="13"/>
      <c r="V106" s="16"/>
      <c r="W106" s="16"/>
      <c r="X106" s="36"/>
      <c r="Y106" s="36"/>
      <c r="AA106" s="40"/>
      <c r="AH106" s="39"/>
      <c r="AX106" s="13"/>
      <c r="AY106" s="13"/>
      <c r="AZ106" s="13"/>
      <c r="BA106" s="13"/>
      <c r="BB106" s="13"/>
    </row>
    <row r="107" spans="1:54" s="37" customFormat="1" x14ac:dyDescent="0.25">
      <c r="A107" s="153"/>
      <c r="B107" s="21"/>
      <c r="C107" s="21"/>
      <c r="D107" s="15"/>
      <c r="F107" s="16"/>
      <c r="G107" s="21"/>
      <c r="H107" s="19"/>
      <c r="I107" s="16"/>
      <c r="J107" s="16"/>
      <c r="K107" s="16"/>
      <c r="L107" s="16"/>
      <c r="M107" s="19"/>
      <c r="N107" s="16"/>
      <c r="O107" s="16"/>
      <c r="P107" s="16"/>
      <c r="Q107" s="21"/>
      <c r="R107" s="33"/>
      <c r="S107" s="16"/>
      <c r="T107" s="16"/>
      <c r="U107" s="13"/>
      <c r="V107" s="16"/>
      <c r="W107" s="16"/>
      <c r="X107" s="36"/>
      <c r="Y107" s="36"/>
      <c r="AA107" s="40"/>
      <c r="AH107" s="39"/>
      <c r="AX107" s="13"/>
      <c r="AY107" s="13"/>
      <c r="AZ107" s="13"/>
      <c r="BA107" s="13"/>
      <c r="BB107" s="13"/>
    </row>
    <row r="108" spans="1:54" s="37" customFormat="1" x14ac:dyDescent="0.25">
      <c r="A108" s="153"/>
      <c r="B108" s="21"/>
      <c r="C108" s="21"/>
      <c r="D108" s="15"/>
      <c r="F108" s="16"/>
      <c r="G108" s="21"/>
      <c r="H108" s="19"/>
      <c r="I108" s="16"/>
      <c r="J108" s="16"/>
      <c r="K108" s="16"/>
      <c r="L108" s="16"/>
      <c r="M108" s="19"/>
      <c r="N108" s="16"/>
      <c r="O108" s="16"/>
      <c r="P108" s="16"/>
      <c r="Q108" s="21"/>
      <c r="R108" s="33"/>
      <c r="S108" s="16"/>
      <c r="T108" s="16"/>
      <c r="U108" s="13"/>
      <c r="V108" s="16"/>
      <c r="W108" s="16"/>
      <c r="X108" s="36"/>
      <c r="Y108" s="36"/>
      <c r="AA108" s="40"/>
      <c r="AH108" s="39"/>
      <c r="AX108" s="13"/>
      <c r="AY108" s="13"/>
      <c r="AZ108" s="13"/>
      <c r="BA108" s="13"/>
      <c r="BB108" s="13"/>
    </row>
    <row r="109" spans="1:54" s="37" customFormat="1" x14ac:dyDescent="0.25">
      <c r="A109" s="153"/>
      <c r="B109" s="21"/>
      <c r="C109" s="21"/>
      <c r="D109" s="15"/>
      <c r="F109" s="16"/>
      <c r="G109" s="21"/>
      <c r="H109" s="19"/>
      <c r="I109" s="16"/>
      <c r="J109" s="16"/>
      <c r="K109" s="16"/>
      <c r="L109" s="16"/>
      <c r="M109" s="19"/>
      <c r="N109" s="16"/>
      <c r="O109" s="16"/>
      <c r="P109" s="16"/>
      <c r="Q109" s="21"/>
      <c r="R109" s="33"/>
      <c r="S109" s="16"/>
      <c r="T109" s="16"/>
      <c r="U109" s="13"/>
      <c r="V109" s="16"/>
      <c r="W109" s="16"/>
      <c r="X109" s="36"/>
      <c r="Y109" s="36"/>
      <c r="AA109" s="40"/>
      <c r="AH109" s="39"/>
      <c r="AX109" s="13"/>
      <c r="AY109" s="13"/>
      <c r="AZ109" s="13"/>
      <c r="BA109" s="13"/>
      <c r="BB109" s="13"/>
    </row>
    <row r="110" spans="1:54" s="37" customFormat="1" x14ac:dyDescent="0.25">
      <c r="A110" s="153"/>
      <c r="B110" s="21"/>
      <c r="C110" s="21"/>
      <c r="D110" s="15"/>
      <c r="F110" s="16"/>
      <c r="G110" s="21"/>
      <c r="H110" s="19"/>
      <c r="I110" s="16"/>
      <c r="J110" s="16"/>
      <c r="K110" s="16"/>
      <c r="L110" s="16"/>
      <c r="M110" s="19"/>
      <c r="N110" s="16"/>
      <c r="O110" s="16"/>
      <c r="P110" s="16"/>
      <c r="Q110" s="21"/>
      <c r="R110" s="33"/>
      <c r="S110" s="16"/>
      <c r="T110" s="16"/>
      <c r="U110" s="13"/>
      <c r="V110" s="16"/>
      <c r="W110" s="16"/>
      <c r="X110" s="36"/>
      <c r="Y110" s="36"/>
      <c r="AA110" s="40"/>
      <c r="AH110" s="39"/>
      <c r="AX110" s="13"/>
      <c r="AY110" s="13"/>
      <c r="AZ110" s="13"/>
      <c r="BA110" s="13"/>
      <c r="BB110" s="13"/>
    </row>
    <row r="111" spans="1:54" s="37" customFormat="1" x14ac:dyDescent="0.25">
      <c r="A111" s="153"/>
      <c r="B111" s="21"/>
      <c r="C111" s="21"/>
      <c r="D111" s="15"/>
      <c r="F111" s="16"/>
      <c r="G111" s="21"/>
      <c r="H111" s="19"/>
      <c r="I111" s="16"/>
      <c r="J111" s="16"/>
      <c r="K111" s="16"/>
      <c r="L111" s="16"/>
      <c r="M111" s="19"/>
      <c r="N111" s="16"/>
      <c r="O111" s="16"/>
      <c r="P111" s="16"/>
      <c r="Q111" s="21"/>
      <c r="R111" s="33"/>
      <c r="S111" s="16"/>
      <c r="T111" s="16"/>
      <c r="U111" s="13"/>
      <c r="V111" s="16"/>
      <c r="W111" s="16"/>
      <c r="X111" s="36"/>
      <c r="Y111" s="36"/>
      <c r="AA111" s="40"/>
      <c r="AH111" s="39"/>
      <c r="AX111" s="13"/>
      <c r="AY111" s="13"/>
      <c r="AZ111" s="13"/>
      <c r="BA111" s="13"/>
      <c r="BB111" s="13"/>
    </row>
    <row r="112" spans="1:54" s="37" customFormat="1" x14ac:dyDescent="0.25">
      <c r="A112" s="153"/>
      <c r="B112" s="21"/>
      <c r="C112" s="21"/>
      <c r="D112" s="15"/>
      <c r="F112" s="16"/>
      <c r="G112" s="21"/>
      <c r="H112" s="19"/>
      <c r="I112" s="16"/>
      <c r="J112" s="16"/>
      <c r="K112" s="16"/>
      <c r="L112" s="16"/>
      <c r="M112" s="19"/>
      <c r="N112" s="16"/>
      <c r="O112" s="16"/>
      <c r="P112" s="16"/>
      <c r="Q112" s="21"/>
      <c r="R112" s="33"/>
      <c r="S112" s="16"/>
      <c r="T112" s="16"/>
      <c r="U112" s="13"/>
      <c r="V112" s="16"/>
      <c r="W112" s="16"/>
      <c r="X112" s="36"/>
      <c r="Y112" s="36"/>
      <c r="AA112" s="40"/>
      <c r="AH112" s="39"/>
      <c r="AX112" s="13"/>
      <c r="AY112" s="13"/>
      <c r="AZ112" s="13"/>
      <c r="BA112" s="13"/>
      <c r="BB112" s="13"/>
    </row>
    <row r="113" spans="1:54" s="37" customFormat="1" x14ac:dyDescent="0.25">
      <c r="A113" s="153"/>
      <c r="B113" s="21"/>
      <c r="C113" s="21"/>
      <c r="D113" s="15"/>
      <c r="F113" s="16"/>
      <c r="G113" s="21"/>
      <c r="H113" s="19"/>
      <c r="I113" s="16"/>
      <c r="J113" s="16"/>
      <c r="K113" s="16"/>
      <c r="L113" s="16"/>
      <c r="M113" s="19"/>
      <c r="N113" s="16"/>
      <c r="O113" s="16"/>
      <c r="P113" s="16"/>
      <c r="Q113" s="21"/>
      <c r="R113" s="33"/>
      <c r="S113" s="16"/>
      <c r="T113" s="16"/>
      <c r="U113" s="13"/>
      <c r="V113" s="16"/>
      <c r="W113" s="16"/>
      <c r="X113" s="36"/>
      <c r="Y113" s="36"/>
      <c r="AA113" s="40"/>
      <c r="AH113" s="39"/>
      <c r="AX113" s="13"/>
      <c r="AY113" s="13"/>
      <c r="AZ113" s="13"/>
      <c r="BA113" s="13"/>
      <c r="BB113" s="13"/>
    </row>
    <row r="114" spans="1:54" s="37" customFormat="1" x14ac:dyDescent="0.25">
      <c r="A114" s="153"/>
      <c r="B114" s="21"/>
      <c r="C114" s="21"/>
      <c r="D114" s="15"/>
      <c r="F114" s="16"/>
      <c r="G114" s="21"/>
      <c r="H114" s="19"/>
      <c r="I114" s="16"/>
      <c r="J114" s="16"/>
      <c r="K114" s="16"/>
      <c r="L114" s="16"/>
      <c r="M114" s="19"/>
      <c r="N114" s="16"/>
      <c r="O114" s="16"/>
      <c r="P114" s="16"/>
      <c r="Q114" s="21"/>
      <c r="R114" s="33"/>
      <c r="S114" s="16"/>
      <c r="T114" s="16"/>
      <c r="U114" s="13"/>
      <c r="V114" s="16"/>
      <c r="W114" s="16"/>
      <c r="X114" s="36"/>
      <c r="Y114" s="36"/>
      <c r="AA114" s="40"/>
      <c r="AH114" s="39"/>
      <c r="AX114" s="13"/>
      <c r="AY114" s="13"/>
      <c r="AZ114" s="13"/>
      <c r="BA114" s="13"/>
      <c r="BB114" s="13"/>
    </row>
    <row r="115" spans="1:54" s="37" customFormat="1" x14ac:dyDescent="0.25">
      <c r="A115" s="153"/>
      <c r="B115" s="21"/>
      <c r="C115" s="21"/>
      <c r="D115" s="15"/>
      <c r="F115" s="16"/>
      <c r="G115" s="21"/>
      <c r="H115" s="19"/>
      <c r="I115" s="16"/>
      <c r="J115" s="16"/>
      <c r="K115" s="16"/>
      <c r="L115" s="16"/>
      <c r="M115" s="19"/>
      <c r="N115" s="16"/>
      <c r="O115" s="16"/>
      <c r="P115" s="16"/>
      <c r="Q115" s="21"/>
      <c r="R115" s="33"/>
      <c r="S115" s="16"/>
      <c r="T115" s="16"/>
      <c r="U115" s="13"/>
      <c r="V115" s="16"/>
      <c r="W115" s="16"/>
      <c r="X115" s="36"/>
      <c r="Y115" s="36"/>
      <c r="AA115" s="40"/>
      <c r="AH115" s="39"/>
      <c r="AX115" s="13"/>
      <c r="AY115" s="13"/>
      <c r="AZ115" s="13"/>
      <c r="BA115" s="13"/>
      <c r="BB115" s="13"/>
    </row>
    <row r="116" spans="1:54" s="37" customFormat="1" x14ac:dyDescent="0.25">
      <c r="A116" s="153"/>
      <c r="B116" s="21"/>
      <c r="C116" s="21"/>
      <c r="D116" s="15"/>
      <c r="F116" s="16"/>
      <c r="G116" s="21"/>
      <c r="H116" s="19"/>
      <c r="I116" s="16"/>
      <c r="J116" s="16"/>
      <c r="K116" s="16"/>
      <c r="L116" s="16"/>
      <c r="M116" s="19"/>
      <c r="N116" s="16"/>
      <c r="O116" s="16"/>
      <c r="P116" s="16"/>
      <c r="Q116" s="21"/>
      <c r="R116" s="33"/>
      <c r="S116" s="16"/>
      <c r="T116" s="16"/>
      <c r="U116" s="13"/>
      <c r="V116" s="16"/>
      <c r="W116" s="16"/>
      <c r="X116" s="36"/>
      <c r="Y116" s="36"/>
      <c r="AA116" s="40"/>
      <c r="AH116" s="39"/>
      <c r="AX116" s="13"/>
      <c r="AY116" s="13"/>
      <c r="AZ116" s="13"/>
      <c r="BA116" s="13"/>
      <c r="BB116" s="13"/>
    </row>
    <row r="117" spans="1:54" s="37" customFormat="1" x14ac:dyDescent="0.25">
      <c r="A117" s="153"/>
      <c r="B117" s="21"/>
      <c r="C117" s="21"/>
      <c r="D117" s="15"/>
      <c r="F117" s="16"/>
      <c r="G117" s="21"/>
      <c r="H117" s="19"/>
      <c r="I117" s="16"/>
      <c r="J117" s="16"/>
      <c r="K117" s="16"/>
      <c r="L117" s="16"/>
      <c r="M117" s="19"/>
      <c r="N117" s="16"/>
      <c r="O117" s="16"/>
      <c r="P117" s="16"/>
      <c r="Q117" s="21"/>
      <c r="R117" s="33"/>
      <c r="S117" s="16"/>
      <c r="T117" s="16"/>
      <c r="U117" s="13"/>
      <c r="V117" s="16"/>
      <c r="W117" s="16"/>
      <c r="X117" s="36"/>
      <c r="Y117" s="36"/>
      <c r="AA117" s="40"/>
      <c r="AH117" s="39"/>
      <c r="AX117" s="13"/>
      <c r="AY117" s="13"/>
      <c r="AZ117" s="13"/>
      <c r="BA117" s="13"/>
      <c r="BB117" s="13"/>
    </row>
    <row r="118" spans="1:54" s="37" customFormat="1" x14ac:dyDescent="0.25">
      <c r="A118" s="153"/>
      <c r="B118" s="21"/>
      <c r="C118" s="21"/>
      <c r="D118" s="15"/>
      <c r="F118" s="16"/>
      <c r="G118" s="21"/>
      <c r="H118" s="19"/>
      <c r="I118" s="16"/>
      <c r="J118" s="16"/>
      <c r="K118" s="16"/>
      <c r="L118" s="16"/>
      <c r="M118" s="19"/>
      <c r="N118" s="16"/>
      <c r="O118" s="16"/>
      <c r="P118" s="16"/>
      <c r="Q118" s="21"/>
      <c r="R118" s="33"/>
      <c r="S118" s="16"/>
      <c r="T118" s="16"/>
      <c r="U118" s="13"/>
      <c r="V118" s="16"/>
      <c r="W118" s="16"/>
      <c r="X118" s="36"/>
      <c r="Y118" s="36"/>
      <c r="AA118" s="40"/>
      <c r="AH118" s="39"/>
      <c r="AX118" s="13"/>
      <c r="AY118" s="13"/>
      <c r="AZ118" s="13"/>
      <c r="BA118" s="13"/>
      <c r="BB118" s="13"/>
    </row>
    <row r="119" spans="1:54" s="37" customFormat="1" x14ac:dyDescent="0.25">
      <c r="A119" s="153"/>
      <c r="B119" s="21"/>
      <c r="C119" s="21"/>
      <c r="D119" s="15"/>
      <c r="F119" s="16"/>
      <c r="G119" s="21"/>
      <c r="H119" s="19"/>
      <c r="I119" s="16"/>
      <c r="J119" s="16"/>
      <c r="K119" s="16"/>
      <c r="L119" s="16"/>
      <c r="M119" s="19"/>
      <c r="N119" s="16"/>
      <c r="O119" s="16"/>
      <c r="P119" s="16"/>
      <c r="Q119" s="21"/>
      <c r="R119" s="33"/>
      <c r="S119" s="16"/>
      <c r="T119" s="16"/>
      <c r="U119" s="13"/>
      <c r="V119" s="16"/>
      <c r="W119" s="16"/>
      <c r="X119" s="36"/>
      <c r="Y119" s="36"/>
      <c r="AA119" s="40"/>
      <c r="AH119" s="39"/>
      <c r="AX119" s="13"/>
      <c r="AY119" s="13"/>
      <c r="AZ119" s="13"/>
      <c r="BA119" s="13"/>
      <c r="BB119" s="13"/>
    </row>
    <row r="120" spans="1:54" s="37" customFormat="1" x14ac:dyDescent="0.25">
      <c r="A120" s="153"/>
      <c r="B120" s="21"/>
      <c r="C120" s="21"/>
      <c r="D120" s="15"/>
      <c r="F120" s="16"/>
      <c r="G120" s="21"/>
      <c r="H120" s="19"/>
      <c r="I120" s="16"/>
      <c r="J120" s="16"/>
      <c r="K120" s="16"/>
      <c r="L120" s="16"/>
      <c r="M120" s="19"/>
      <c r="N120" s="16"/>
      <c r="O120" s="16"/>
      <c r="P120" s="16"/>
      <c r="Q120" s="21"/>
      <c r="R120" s="33"/>
      <c r="S120" s="16"/>
      <c r="T120" s="16"/>
      <c r="U120" s="13"/>
      <c r="V120" s="16"/>
      <c r="W120" s="16"/>
      <c r="X120" s="36"/>
      <c r="Y120" s="36"/>
      <c r="AA120" s="40"/>
      <c r="AH120" s="39"/>
      <c r="AX120" s="13"/>
      <c r="AY120" s="13"/>
      <c r="AZ120" s="13"/>
      <c r="BA120" s="13"/>
      <c r="BB120" s="13"/>
    </row>
    <row r="121" spans="1:54" s="37" customFormat="1" x14ac:dyDescent="0.25">
      <c r="A121" s="153"/>
      <c r="B121" s="21"/>
      <c r="C121" s="21"/>
      <c r="D121" s="15"/>
      <c r="F121" s="16"/>
      <c r="G121" s="21"/>
      <c r="H121" s="19"/>
      <c r="I121" s="16"/>
      <c r="J121" s="16"/>
      <c r="K121" s="16"/>
      <c r="L121" s="16"/>
      <c r="M121" s="19"/>
      <c r="N121" s="16"/>
      <c r="O121" s="16"/>
      <c r="P121" s="16"/>
      <c r="Q121" s="21"/>
      <c r="R121" s="33"/>
      <c r="S121" s="16"/>
      <c r="T121" s="16"/>
      <c r="U121" s="13"/>
      <c r="V121" s="16"/>
      <c r="W121" s="16"/>
      <c r="X121" s="36"/>
      <c r="Y121" s="36"/>
      <c r="AA121" s="40"/>
      <c r="AH121" s="39"/>
      <c r="AX121" s="13"/>
      <c r="AY121" s="13"/>
      <c r="AZ121" s="13"/>
      <c r="BA121" s="13"/>
      <c r="BB121" s="13"/>
    </row>
    <row r="122" spans="1:54" s="37" customFormat="1" x14ac:dyDescent="0.25">
      <c r="A122" s="153"/>
      <c r="B122" s="21"/>
      <c r="C122" s="21"/>
      <c r="D122" s="15"/>
      <c r="F122" s="16"/>
      <c r="G122" s="21"/>
      <c r="H122" s="19"/>
      <c r="I122" s="16"/>
      <c r="J122" s="16"/>
      <c r="K122" s="16"/>
      <c r="L122" s="16"/>
      <c r="M122" s="19"/>
      <c r="N122" s="16"/>
      <c r="O122" s="16"/>
      <c r="P122" s="16"/>
      <c r="Q122" s="21"/>
      <c r="R122" s="33"/>
      <c r="S122" s="16"/>
      <c r="T122" s="16"/>
      <c r="U122" s="13"/>
      <c r="V122" s="16"/>
      <c r="W122" s="16"/>
      <c r="X122" s="36"/>
      <c r="Y122" s="36"/>
      <c r="AA122" s="40"/>
      <c r="AH122" s="39"/>
      <c r="AX122" s="13"/>
      <c r="AY122" s="13"/>
      <c r="AZ122" s="13"/>
      <c r="BA122" s="13"/>
      <c r="BB122" s="13"/>
    </row>
    <row r="123" spans="1:54" s="37" customFormat="1" x14ac:dyDescent="0.25">
      <c r="A123" s="153"/>
      <c r="B123" s="21"/>
      <c r="C123" s="21"/>
      <c r="D123" s="15"/>
      <c r="F123" s="16"/>
      <c r="G123" s="21"/>
      <c r="H123" s="19"/>
      <c r="I123" s="16"/>
      <c r="J123" s="16"/>
      <c r="K123" s="16"/>
      <c r="L123" s="16"/>
      <c r="M123" s="19"/>
      <c r="N123" s="16"/>
      <c r="O123" s="16"/>
      <c r="P123" s="16"/>
      <c r="Q123" s="21"/>
      <c r="R123" s="33"/>
      <c r="S123" s="16"/>
      <c r="T123" s="16"/>
      <c r="U123" s="13"/>
      <c r="V123" s="16"/>
      <c r="W123" s="16"/>
      <c r="X123" s="36"/>
      <c r="Y123" s="36"/>
      <c r="AA123" s="40"/>
      <c r="AH123" s="39"/>
      <c r="AX123" s="13"/>
      <c r="AY123" s="13"/>
      <c r="AZ123" s="13"/>
      <c r="BA123" s="13"/>
      <c r="BB123" s="13"/>
    </row>
    <row r="124" spans="1:54" s="37" customFormat="1" x14ac:dyDescent="0.25">
      <c r="A124" s="153"/>
      <c r="B124" s="21"/>
      <c r="C124" s="21"/>
      <c r="D124" s="15"/>
      <c r="F124" s="16"/>
      <c r="G124" s="21"/>
      <c r="H124" s="19"/>
      <c r="I124" s="16"/>
      <c r="J124" s="16"/>
      <c r="K124" s="16"/>
      <c r="L124" s="16"/>
      <c r="M124" s="19"/>
      <c r="N124" s="16"/>
      <c r="O124" s="16"/>
      <c r="P124" s="16"/>
      <c r="Q124" s="21"/>
      <c r="R124" s="33"/>
      <c r="S124" s="16"/>
      <c r="T124" s="16"/>
      <c r="U124" s="13"/>
      <c r="V124" s="16"/>
      <c r="W124" s="16"/>
      <c r="X124" s="36"/>
      <c r="Y124" s="36"/>
      <c r="AA124" s="40"/>
      <c r="AH124" s="39"/>
      <c r="AX124" s="13"/>
      <c r="AY124" s="13"/>
      <c r="AZ124" s="13"/>
      <c r="BA124" s="13"/>
      <c r="BB124" s="13"/>
    </row>
    <row r="125" spans="1:54" s="37" customFormat="1" x14ac:dyDescent="0.25">
      <c r="A125" s="153"/>
      <c r="B125" s="21"/>
      <c r="C125" s="21"/>
      <c r="D125" s="15"/>
      <c r="F125" s="16"/>
      <c r="G125" s="21"/>
      <c r="H125" s="19"/>
      <c r="I125" s="16"/>
      <c r="J125" s="16"/>
      <c r="K125" s="16"/>
      <c r="L125" s="16"/>
      <c r="M125" s="19"/>
      <c r="N125" s="16"/>
      <c r="O125" s="16"/>
      <c r="P125" s="16"/>
      <c r="Q125" s="21"/>
      <c r="R125" s="33"/>
      <c r="S125" s="16"/>
      <c r="T125" s="16"/>
      <c r="U125" s="13"/>
      <c r="V125" s="16"/>
      <c r="W125" s="16"/>
      <c r="X125" s="36"/>
      <c r="Y125" s="36"/>
      <c r="AA125" s="40"/>
      <c r="AH125" s="39"/>
      <c r="AX125" s="13"/>
      <c r="AY125" s="13"/>
      <c r="AZ125" s="13"/>
      <c r="BA125" s="13"/>
      <c r="BB125" s="13"/>
    </row>
    <row r="126" spans="1:54" s="37" customFormat="1" x14ac:dyDescent="0.25">
      <c r="A126" s="153"/>
      <c r="B126" s="21"/>
      <c r="C126" s="21"/>
      <c r="D126" s="15"/>
      <c r="F126" s="16"/>
      <c r="G126" s="21"/>
      <c r="H126" s="19"/>
      <c r="I126" s="16"/>
      <c r="J126" s="16"/>
      <c r="K126" s="16"/>
      <c r="L126" s="16"/>
      <c r="M126" s="19"/>
      <c r="N126" s="16"/>
      <c r="O126" s="16"/>
      <c r="P126" s="16"/>
      <c r="Q126" s="21"/>
      <c r="R126" s="33"/>
      <c r="S126" s="16"/>
      <c r="T126" s="16"/>
      <c r="U126" s="13"/>
      <c r="V126" s="16"/>
      <c r="W126" s="16"/>
      <c r="X126" s="36"/>
      <c r="Y126" s="36"/>
      <c r="AA126" s="40"/>
      <c r="AH126" s="39"/>
      <c r="AX126" s="13"/>
      <c r="AY126" s="13"/>
      <c r="AZ126" s="13"/>
      <c r="BA126" s="13"/>
      <c r="BB126" s="13"/>
    </row>
    <row r="127" spans="1:54" s="37" customFormat="1" x14ac:dyDescent="0.25">
      <c r="A127" s="153"/>
      <c r="B127" s="21"/>
      <c r="C127" s="21"/>
      <c r="D127" s="15"/>
      <c r="F127" s="16"/>
      <c r="G127" s="21"/>
      <c r="H127" s="19"/>
      <c r="I127" s="16"/>
      <c r="J127" s="16"/>
      <c r="K127" s="16"/>
      <c r="L127" s="16"/>
      <c r="M127" s="19"/>
      <c r="N127" s="16"/>
      <c r="O127" s="16"/>
      <c r="P127" s="16"/>
      <c r="Q127" s="21"/>
      <c r="R127" s="33"/>
      <c r="S127" s="16"/>
      <c r="T127" s="16"/>
      <c r="U127" s="13"/>
      <c r="V127" s="16"/>
      <c r="W127" s="16"/>
      <c r="X127" s="36"/>
      <c r="Y127" s="36"/>
      <c r="AA127" s="40"/>
      <c r="AH127" s="39"/>
      <c r="AX127" s="13"/>
      <c r="AY127" s="13"/>
      <c r="AZ127" s="13"/>
      <c r="BA127" s="13"/>
      <c r="BB127" s="13"/>
    </row>
    <row r="128" spans="1:54" s="37" customFormat="1" x14ac:dyDescent="0.25">
      <c r="A128" s="153"/>
      <c r="B128" s="21"/>
      <c r="C128" s="21"/>
      <c r="D128" s="15"/>
      <c r="F128" s="16"/>
      <c r="G128" s="21"/>
      <c r="H128" s="19"/>
      <c r="I128" s="16"/>
      <c r="J128" s="16"/>
      <c r="K128" s="16"/>
      <c r="L128" s="16"/>
      <c r="M128" s="19"/>
      <c r="N128" s="16"/>
      <c r="O128" s="16"/>
      <c r="P128" s="16"/>
      <c r="Q128" s="21"/>
      <c r="R128" s="33"/>
      <c r="S128" s="16"/>
      <c r="T128" s="16"/>
      <c r="U128" s="13"/>
      <c r="V128" s="16"/>
      <c r="W128" s="16"/>
      <c r="X128" s="36"/>
      <c r="Y128" s="36"/>
      <c r="AA128" s="40"/>
      <c r="AH128" s="39"/>
      <c r="AX128" s="13"/>
      <c r="AY128" s="13"/>
      <c r="AZ128" s="13"/>
      <c r="BA128" s="13"/>
      <c r="BB128" s="13"/>
    </row>
    <row r="129" spans="1:54" s="37" customFormat="1" x14ac:dyDescent="0.25">
      <c r="A129" s="153"/>
      <c r="B129" s="21"/>
      <c r="C129" s="21"/>
      <c r="D129" s="15"/>
      <c r="F129" s="16"/>
      <c r="G129" s="21"/>
      <c r="H129" s="19"/>
      <c r="I129" s="16"/>
      <c r="J129" s="16"/>
      <c r="K129" s="16"/>
      <c r="L129" s="16"/>
      <c r="M129" s="19"/>
      <c r="N129" s="16"/>
      <c r="O129" s="16"/>
      <c r="P129" s="16"/>
      <c r="Q129" s="21"/>
      <c r="R129" s="33"/>
      <c r="S129" s="16"/>
      <c r="T129" s="16"/>
      <c r="U129" s="13"/>
      <c r="V129" s="16"/>
      <c r="W129" s="16"/>
      <c r="X129" s="36"/>
      <c r="Y129" s="36"/>
      <c r="AA129" s="40"/>
      <c r="AH129" s="39"/>
      <c r="AX129" s="13"/>
      <c r="AY129" s="13"/>
      <c r="AZ129" s="13"/>
      <c r="BA129" s="13"/>
      <c r="BB129" s="13"/>
    </row>
    <row r="130" spans="1:54" s="37" customFormat="1" x14ac:dyDescent="0.25">
      <c r="A130" s="153"/>
      <c r="B130" s="21"/>
      <c r="C130" s="21"/>
      <c r="D130" s="15"/>
      <c r="F130" s="16"/>
      <c r="G130" s="21"/>
      <c r="H130" s="19"/>
      <c r="I130" s="16"/>
      <c r="J130" s="16"/>
      <c r="K130" s="16"/>
      <c r="L130" s="16"/>
      <c r="M130" s="19"/>
      <c r="N130" s="16"/>
      <c r="O130" s="16"/>
      <c r="P130" s="16"/>
      <c r="Q130" s="21"/>
      <c r="R130" s="33"/>
      <c r="S130" s="16"/>
      <c r="T130" s="16"/>
      <c r="U130" s="13"/>
      <c r="V130" s="16"/>
      <c r="W130" s="16"/>
      <c r="X130" s="36"/>
      <c r="Y130" s="36"/>
      <c r="AA130" s="40"/>
      <c r="AH130" s="39"/>
      <c r="AX130" s="13"/>
      <c r="AY130" s="13"/>
      <c r="AZ130" s="13"/>
      <c r="BA130" s="13"/>
      <c r="BB130" s="13"/>
    </row>
    <row r="131" spans="1:54" s="37" customFormat="1" x14ac:dyDescent="0.25">
      <c r="A131" s="153"/>
      <c r="B131" s="21"/>
      <c r="C131" s="21"/>
      <c r="D131" s="15"/>
      <c r="F131" s="16"/>
      <c r="G131" s="21"/>
      <c r="H131" s="19"/>
      <c r="I131" s="16"/>
      <c r="J131" s="16"/>
      <c r="K131" s="16"/>
      <c r="L131" s="16"/>
      <c r="M131" s="19"/>
      <c r="N131" s="16"/>
      <c r="O131" s="16"/>
      <c r="P131" s="16"/>
      <c r="Q131" s="21"/>
      <c r="R131" s="33"/>
      <c r="S131" s="16"/>
      <c r="T131" s="16"/>
      <c r="U131" s="13"/>
      <c r="V131" s="16"/>
      <c r="W131" s="16"/>
      <c r="X131" s="36"/>
      <c r="Y131" s="36"/>
      <c r="AA131" s="40"/>
      <c r="AH131" s="39"/>
      <c r="AX131" s="13"/>
      <c r="AY131" s="13"/>
      <c r="AZ131" s="13"/>
      <c r="BA131" s="13"/>
      <c r="BB131" s="13"/>
    </row>
    <row r="132" spans="1:54" s="37" customFormat="1" x14ac:dyDescent="0.25">
      <c r="A132" s="153"/>
      <c r="B132" s="21"/>
      <c r="C132" s="21"/>
      <c r="D132" s="15"/>
      <c r="F132" s="16"/>
      <c r="G132" s="21"/>
      <c r="H132" s="19"/>
      <c r="I132" s="16"/>
      <c r="J132" s="16"/>
      <c r="K132" s="16"/>
      <c r="L132" s="16"/>
      <c r="M132" s="19"/>
      <c r="N132" s="16"/>
      <c r="O132" s="16"/>
      <c r="P132" s="16"/>
      <c r="Q132" s="21"/>
      <c r="R132" s="33"/>
      <c r="S132" s="16"/>
      <c r="T132" s="16"/>
      <c r="U132" s="13"/>
      <c r="V132" s="16"/>
      <c r="W132" s="16"/>
      <c r="X132" s="36"/>
      <c r="Y132" s="36"/>
      <c r="AA132" s="40"/>
      <c r="AH132" s="39"/>
      <c r="AX132" s="13"/>
      <c r="AY132" s="13"/>
      <c r="AZ132" s="13"/>
      <c r="BA132" s="13"/>
      <c r="BB132" s="13"/>
    </row>
    <row r="133" spans="1:54" s="37" customFormat="1" x14ac:dyDescent="0.25">
      <c r="A133" s="153"/>
      <c r="B133" s="21"/>
      <c r="C133" s="21"/>
      <c r="D133" s="15"/>
      <c r="F133" s="16"/>
      <c r="G133" s="21"/>
      <c r="H133" s="19"/>
      <c r="I133" s="16"/>
      <c r="J133" s="16"/>
      <c r="K133" s="16"/>
      <c r="L133" s="16"/>
      <c r="M133" s="19"/>
      <c r="N133" s="16"/>
      <c r="O133" s="16"/>
      <c r="P133" s="16"/>
      <c r="Q133" s="21"/>
      <c r="R133" s="33"/>
      <c r="S133" s="16"/>
      <c r="T133" s="16"/>
      <c r="U133" s="13"/>
      <c r="V133" s="16"/>
      <c r="W133" s="16"/>
      <c r="X133" s="36"/>
      <c r="Y133" s="36"/>
      <c r="AA133" s="40"/>
      <c r="AH133" s="39"/>
      <c r="AX133" s="13"/>
      <c r="AY133" s="13"/>
      <c r="AZ133" s="13"/>
      <c r="BA133" s="13"/>
      <c r="BB133" s="13"/>
    </row>
    <row r="134" spans="1:54" s="37" customFormat="1" x14ac:dyDescent="0.25">
      <c r="A134" s="153"/>
      <c r="B134" s="21"/>
      <c r="C134" s="21"/>
      <c r="D134" s="15"/>
      <c r="E134" s="15"/>
      <c r="F134" s="16"/>
      <c r="G134" s="21"/>
      <c r="H134" s="19"/>
      <c r="I134" s="16"/>
      <c r="J134" s="16"/>
      <c r="K134" s="16"/>
      <c r="L134" s="16"/>
      <c r="M134" s="19"/>
      <c r="N134" s="16"/>
      <c r="O134" s="16"/>
      <c r="P134" s="16"/>
      <c r="Q134" s="21"/>
      <c r="R134" s="33"/>
      <c r="S134" s="16"/>
      <c r="T134" s="16"/>
      <c r="U134" s="13"/>
      <c r="V134" s="16"/>
      <c r="W134" s="16"/>
      <c r="X134" s="36"/>
      <c r="Y134" s="36"/>
      <c r="AA134" s="40"/>
      <c r="AH134" s="39"/>
      <c r="AX134" s="13"/>
      <c r="AY134" s="13"/>
      <c r="AZ134" s="13"/>
      <c r="BA134" s="13"/>
      <c r="BB134" s="13"/>
    </row>
    <row r="135" spans="1:54" s="37" customFormat="1" x14ac:dyDescent="0.25">
      <c r="A135" s="153"/>
      <c r="B135" s="21"/>
      <c r="C135" s="21"/>
      <c r="D135" s="15"/>
      <c r="E135" s="15"/>
      <c r="F135" s="16"/>
      <c r="G135" s="21"/>
      <c r="H135" s="19"/>
      <c r="I135" s="16"/>
      <c r="J135" s="16"/>
      <c r="K135" s="16"/>
      <c r="L135" s="16"/>
      <c r="M135" s="19"/>
      <c r="N135" s="16"/>
      <c r="O135" s="16"/>
      <c r="P135" s="16"/>
      <c r="Q135" s="21"/>
      <c r="R135" s="33"/>
      <c r="S135" s="16"/>
      <c r="T135" s="16"/>
      <c r="U135" s="13"/>
      <c r="V135" s="16"/>
      <c r="W135" s="16"/>
      <c r="X135" s="36"/>
      <c r="Y135" s="36"/>
      <c r="AA135" s="40"/>
      <c r="AH135" s="39"/>
      <c r="AX135" s="13"/>
      <c r="AY135" s="13"/>
      <c r="AZ135" s="13"/>
      <c r="BA135" s="13"/>
      <c r="BB135" s="13"/>
    </row>
    <row r="136" spans="1:54" s="37" customFormat="1" x14ac:dyDescent="0.25">
      <c r="A136" s="153"/>
      <c r="B136" s="21"/>
      <c r="C136" s="21"/>
      <c r="D136" s="15"/>
      <c r="E136" s="15"/>
      <c r="F136" s="16"/>
      <c r="G136" s="21"/>
      <c r="H136" s="19"/>
      <c r="I136" s="16"/>
      <c r="J136" s="16"/>
      <c r="K136" s="16"/>
      <c r="L136" s="16"/>
      <c r="M136" s="19"/>
      <c r="N136" s="16"/>
      <c r="O136" s="16"/>
      <c r="P136" s="16"/>
      <c r="Q136" s="21"/>
      <c r="R136" s="33"/>
      <c r="S136" s="16"/>
      <c r="T136" s="16"/>
      <c r="U136" s="13"/>
      <c r="V136" s="16"/>
      <c r="W136" s="16"/>
      <c r="X136" s="36"/>
      <c r="Y136" s="36"/>
      <c r="AA136" s="40"/>
      <c r="AH136" s="39"/>
      <c r="AX136" s="13"/>
      <c r="AY136" s="13"/>
      <c r="AZ136" s="13"/>
      <c r="BA136" s="13"/>
      <c r="BB136" s="13"/>
    </row>
    <row r="137" spans="1:54" s="37" customFormat="1" x14ac:dyDescent="0.25">
      <c r="A137" s="153"/>
      <c r="B137" s="21"/>
      <c r="C137" s="21"/>
      <c r="D137" s="15"/>
      <c r="E137" s="15"/>
      <c r="F137" s="16"/>
      <c r="G137" s="21"/>
      <c r="H137" s="19"/>
      <c r="I137" s="16"/>
      <c r="J137" s="16"/>
      <c r="K137" s="16"/>
      <c r="L137" s="16"/>
      <c r="M137" s="19"/>
      <c r="N137" s="16"/>
      <c r="O137" s="16"/>
      <c r="P137" s="16"/>
      <c r="Q137" s="21"/>
      <c r="R137" s="33"/>
      <c r="S137" s="16"/>
      <c r="T137" s="16"/>
      <c r="U137" s="13"/>
      <c r="V137" s="16"/>
      <c r="W137" s="16"/>
      <c r="X137" s="36"/>
      <c r="Y137" s="36"/>
      <c r="AA137" s="40"/>
      <c r="AH137" s="39"/>
      <c r="AX137" s="13"/>
      <c r="AY137" s="13"/>
      <c r="AZ137" s="13"/>
      <c r="BA137" s="13"/>
      <c r="BB137" s="13"/>
    </row>
    <row r="138" spans="1:54" s="37" customFormat="1" x14ac:dyDescent="0.25">
      <c r="A138" s="153"/>
      <c r="B138" s="21"/>
      <c r="C138" s="21"/>
      <c r="D138" s="15"/>
      <c r="E138" s="15"/>
      <c r="F138" s="16"/>
      <c r="G138" s="21"/>
      <c r="H138" s="19"/>
      <c r="I138" s="16"/>
      <c r="J138" s="16"/>
      <c r="K138" s="16"/>
      <c r="L138" s="16"/>
      <c r="M138" s="19"/>
      <c r="N138" s="16"/>
      <c r="O138" s="16"/>
      <c r="P138" s="16"/>
      <c r="Q138" s="21"/>
      <c r="R138" s="33"/>
      <c r="S138" s="16"/>
      <c r="T138" s="16"/>
      <c r="U138" s="13"/>
      <c r="V138" s="16"/>
      <c r="W138" s="16"/>
      <c r="X138" s="36"/>
      <c r="Y138" s="36"/>
      <c r="AA138" s="40"/>
      <c r="AH138" s="39"/>
      <c r="AX138" s="13"/>
      <c r="AY138" s="13"/>
      <c r="AZ138" s="13"/>
      <c r="BA138" s="13"/>
      <c r="BB138" s="13"/>
    </row>
    <row r="139" spans="1:54" s="37" customFormat="1" x14ac:dyDescent="0.25">
      <c r="A139" s="153"/>
      <c r="B139" s="21"/>
      <c r="C139" s="21"/>
      <c r="D139" s="15"/>
      <c r="E139" s="15"/>
      <c r="F139" s="16"/>
      <c r="G139" s="21"/>
      <c r="H139" s="19"/>
      <c r="I139" s="16"/>
      <c r="J139" s="16"/>
      <c r="K139" s="16"/>
      <c r="L139" s="16"/>
      <c r="M139" s="19"/>
      <c r="N139" s="16"/>
      <c r="O139" s="16"/>
      <c r="P139" s="16"/>
      <c r="Q139" s="21"/>
      <c r="R139" s="33"/>
      <c r="S139" s="16"/>
      <c r="T139" s="16"/>
      <c r="U139" s="13"/>
      <c r="V139" s="16"/>
      <c r="W139" s="16"/>
      <c r="X139" s="36"/>
      <c r="Y139" s="36"/>
      <c r="AA139" s="40"/>
      <c r="AH139" s="39"/>
      <c r="AX139" s="13"/>
      <c r="AY139" s="13"/>
      <c r="AZ139" s="13"/>
      <c r="BA139" s="13"/>
      <c r="BB139" s="13"/>
    </row>
    <row r="140" spans="1:54" s="37" customFormat="1" x14ac:dyDescent="0.25">
      <c r="A140" s="153"/>
      <c r="B140" s="21"/>
      <c r="C140" s="21"/>
      <c r="D140" s="15"/>
      <c r="E140" s="15"/>
      <c r="F140" s="16"/>
      <c r="G140" s="21"/>
      <c r="H140" s="19"/>
      <c r="I140" s="16"/>
      <c r="J140" s="16"/>
      <c r="K140" s="16"/>
      <c r="L140" s="16"/>
      <c r="M140" s="19"/>
      <c r="N140" s="16"/>
      <c r="O140" s="16"/>
      <c r="P140" s="16"/>
      <c r="Q140" s="21"/>
      <c r="R140" s="33"/>
      <c r="S140" s="16"/>
      <c r="T140" s="16"/>
      <c r="U140" s="13"/>
      <c r="V140" s="16"/>
      <c r="W140" s="16"/>
      <c r="X140" s="36"/>
      <c r="Y140" s="36"/>
      <c r="AA140" s="40"/>
      <c r="AH140" s="39"/>
      <c r="AX140" s="13"/>
      <c r="AY140" s="13"/>
      <c r="AZ140" s="13"/>
      <c r="BA140" s="13"/>
      <c r="BB140" s="13"/>
    </row>
    <row r="141" spans="1:54" s="37" customFormat="1" x14ac:dyDescent="0.25">
      <c r="A141" s="153"/>
      <c r="B141" s="21"/>
      <c r="C141" s="21"/>
      <c r="D141" s="15"/>
      <c r="E141" s="15"/>
      <c r="F141" s="16"/>
      <c r="G141" s="21"/>
      <c r="H141" s="19"/>
      <c r="I141" s="16"/>
      <c r="J141" s="16"/>
      <c r="K141" s="16"/>
      <c r="L141" s="16"/>
      <c r="M141" s="19"/>
      <c r="N141" s="16"/>
      <c r="O141" s="16"/>
      <c r="P141" s="16"/>
      <c r="Q141" s="21"/>
      <c r="R141" s="33"/>
      <c r="S141" s="16"/>
      <c r="T141" s="16"/>
      <c r="U141" s="13"/>
      <c r="V141" s="16"/>
      <c r="W141" s="16"/>
      <c r="X141" s="36"/>
      <c r="Y141" s="36"/>
      <c r="AA141" s="40"/>
      <c r="AH141" s="39"/>
      <c r="AX141" s="13"/>
      <c r="AY141" s="13"/>
      <c r="AZ141" s="13"/>
      <c r="BA141" s="13"/>
      <c r="BB141" s="13"/>
    </row>
    <row r="142" spans="1:54" s="37" customFormat="1" x14ac:dyDescent="0.25">
      <c r="A142" s="153"/>
      <c r="B142" s="21"/>
      <c r="C142" s="21"/>
      <c r="D142" s="15"/>
      <c r="E142" s="15"/>
      <c r="F142" s="16"/>
      <c r="G142" s="21"/>
      <c r="H142" s="19"/>
      <c r="I142" s="16"/>
      <c r="J142" s="16"/>
      <c r="K142" s="16"/>
      <c r="L142" s="16"/>
      <c r="M142" s="19"/>
      <c r="N142" s="16"/>
      <c r="O142" s="16"/>
      <c r="P142" s="16"/>
      <c r="Q142" s="21"/>
      <c r="R142" s="33"/>
      <c r="S142" s="16"/>
      <c r="T142" s="16"/>
      <c r="U142" s="13"/>
      <c r="V142" s="16"/>
      <c r="W142" s="16"/>
      <c r="X142" s="36"/>
      <c r="Y142" s="36"/>
      <c r="AA142" s="40"/>
      <c r="AH142" s="39"/>
      <c r="AX142" s="13"/>
      <c r="AY142" s="13"/>
      <c r="AZ142" s="13"/>
      <c r="BA142" s="13"/>
      <c r="BB142" s="13"/>
    </row>
    <row r="143" spans="1:54" s="37" customFormat="1" x14ac:dyDescent="0.25">
      <c r="A143" s="153"/>
      <c r="B143" s="21"/>
      <c r="C143" s="21"/>
      <c r="D143" s="15"/>
      <c r="E143" s="15"/>
      <c r="F143" s="16"/>
      <c r="G143" s="21"/>
      <c r="H143" s="19"/>
      <c r="I143" s="16"/>
      <c r="J143" s="16"/>
      <c r="K143" s="16"/>
      <c r="L143" s="16"/>
      <c r="M143" s="19"/>
      <c r="N143" s="16"/>
      <c r="O143" s="16"/>
      <c r="P143" s="16"/>
      <c r="Q143" s="21"/>
      <c r="R143" s="33"/>
      <c r="S143" s="16"/>
      <c r="T143" s="16"/>
      <c r="U143" s="13"/>
      <c r="V143" s="16"/>
      <c r="W143" s="16"/>
      <c r="X143" s="36"/>
      <c r="Y143" s="36"/>
      <c r="AA143" s="40"/>
      <c r="AH143" s="39"/>
      <c r="AX143" s="13"/>
      <c r="AY143" s="13"/>
      <c r="AZ143" s="13"/>
      <c r="BA143" s="13"/>
      <c r="BB143" s="13"/>
    </row>
    <row r="144" spans="1:54" s="37" customFormat="1" x14ac:dyDescent="0.25">
      <c r="A144" s="153"/>
      <c r="B144" s="21"/>
      <c r="C144" s="21"/>
      <c r="D144" s="15"/>
      <c r="E144" s="15"/>
      <c r="F144" s="16"/>
      <c r="G144" s="21"/>
      <c r="H144" s="19"/>
      <c r="I144" s="16"/>
      <c r="J144" s="16"/>
      <c r="K144" s="16"/>
      <c r="L144" s="16"/>
      <c r="M144" s="19"/>
      <c r="N144" s="16"/>
      <c r="O144" s="16"/>
      <c r="P144" s="16"/>
      <c r="Q144" s="21"/>
      <c r="R144" s="33"/>
      <c r="S144" s="16"/>
      <c r="T144" s="16"/>
      <c r="U144" s="13"/>
      <c r="V144" s="16"/>
      <c r="W144" s="16"/>
      <c r="X144" s="36"/>
      <c r="Y144" s="36"/>
      <c r="AA144" s="40"/>
      <c r="AH144" s="39"/>
      <c r="AX144" s="13"/>
      <c r="AY144" s="13"/>
      <c r="AZ144" s="13"/>
      <c r="BA144" s="13"/>
      <c r="BB144" s="13"/>
    </row>
    <row r="145" spans="1:54" s="37" customFormat="1" x14ac:dyDescent="0.25">
      <c r="A145" s="153"/>
      <c r="B145" s="21"/>
      <c r="C145" s="21"/>
      <c r="D145" s="15"/>
      <c r="E145" s="15"/>
      <c r="F145" s="16"/>
      <c r="G145" s="21"/>
      <c r="H145" s="19"/>
      <c r="I145" s="16"/>
      <c r="J145" s="16"/>
      <c r="K145" s="16"/>
      <c r="L145" s="16"/>
      <c r="M145" s="19"/>
      <c r="N145" s="16"/>
      <c r="O145" s="16"/>
      <c r="P145" s="16"/>
      <c r="Q145" s="21"/>
      <c r="R145" s="33"/>
      <c r="S145" s="16"/>
      <c r="T145" s="16"/>
      <c r="U145" s="13"/>
      <c r="V145" s="16"/>
      <c r="W145" s="16"/>
      <c r="X145" s="36"/>
      <c r="Y145" s="36"/>
      <c r="AA145" s="40"/>
      <c r="AH145" s="39"/>
      <c r="AX145" s="13"/>
      <c r="AY145" s="13"/>
      <c r="AZ145" s="13"/>
      <c r="BA145" s="13"/>
      <c r="BB145" s="13"/>
    </row>
    <row r="146" spans="1:54" s="37" customFormat="1" x14ac:dyDescent="0.25">
      <c r="A146" s="153"/>
      <c r="B146" s="21"/>
      <c r="C146" s="21"/>
      <c r="D146" s="15"/>
      <c r="E146" s="15"/>
      <c r="F146" s="16"/>
      <c r="G146" s="21"/>
      <c r="H146" s="19"/>
      <c r="I146" s="16"/>
      <c r="J146" s="16"/>
      <c r="K146" s="16"/>
      <c r="L146" s="16"/>
      <c r="M146" s="19"/>
      <c r="N146" s="16"/>
      <c r="O146" s="16"/>
      <c r="P146" s="16"/>
      <c r="Q146" s="21"/>
      <c r="R146" s="33"/>
      <c r="S146" s="16"/>
      <c r="T146" s="16"/>
      <c r="U146" s="13"/>
      <c r="V146" s="16"/>
      <c r="W146" s="16"/>
      <c r="X146" s="36"/>
      <c r="Y146" s="36"/>
      <c r="AA146" s="40"/>
      <c r="AH146" s="39"/>
      <c r="AX146" s="13"/>
      <c r="AY146" s="13"/>
      <c r="AZ146" s="13"/>
      <c r="BA146" s="13"/>
      <c r="BB146" s="13"/>
    </row>
    <row r="147" spans="1:54" s="37" customFormat="1" x14ac:dyDescent="0.25">
      <c r="A147" s="153"/>
      <c r="B147" s="21"/>
      <c r="C147" s="21"/>
      <c r="D147" s="15"/>
      <c r="E147" s="15"/>
      <c r="F147" s="16"/>
      <c r="G147" s="21"/>
      <c r="H147" s="19"/>
      <c r="I147" s="16"/>
      <c r="J147" s="16"/>
      <c r="K147" s="16"/>
      <c r="L147" s="16"/>
      <c r="M147" s="19"/>
      <c r="N147" s="16"/>
      <c r="O147" s="16"/>
      <c r="P147" s="16"/>
      <c r="Q147" s="21"/>
      <c r="R147" s="33"/>
      <c r="S147" s="16"/>
      <c r="T147" s="16"/>
      <c r="U147" s="13"/>
      <c r="V147" s="16"/>
      <c r="W147" s="16"/>
      <c r="X147" s="36"/>
      <c r="Y147" s="36"/>
      <c r="AA147" s="40"/>
      <c r="AH147" s="39"/>
      <c r="AX147" s="13"/>
      <c r="AY147" s="13"/>
      <c r="AZ147" s="13"/>
      <c r="BA147" s="13"/>
      <c r="BB147" s="13"/>
    </row>
    <row r="148" spans="1:54" s="37" customFormat="1" x14ac:dyDescent="0.25">
      <c r="A148" s="153"/>
      <c r="B148" s="21"/>
      <c r="C148" s="21"/>
      <c r="D148" s="15"/>
      <c r="E148" s="15"/>
      <c r="F148" s="16"/>
      <c r="G148" s="21"/>
      <c r="H148" s="19"/>
      <c r="I148" s="16"/>
      <c r="J148" s="16"/>
      <c r="K148" s="16"/>
      <c r="L148" s="16"/>
      <c r="M148" s="19"/>
      <c r="N148" s="16"/>
      <c r="O148" s="16"/>
      <c r="P148" s="16"/>
      <c r="Q148" s="21"/>
      <c r="R148" s="33"/>
      <c r="S148" s="16"/>
      <c r="T148" s="16"/>
      <c r="U148" s="13"/>
      <c r="V148" s="16"/>
      <c r="W148" s="16"/>
      <c r="X148" s="36"/>
      <c r="Y148" s="36"/>
      <c r="AA148" s="40"/>
      <c r="AH148" s="39"/>
      <c r="AX148" s="13"/>
      <c r="AY148" s="13"/>
      <c r="AZ148" s="13"/>
      <c r="BA148" s="13"/>
      <c r="BB148" s="13"/>
    </row>
    <row r="149" spans="1:54" s="37" customFormat="1" x14ac:dyDescent="0.25">
      <c r="A149" s="153"/>
      <c r="B149" s="21"/>
      <c r="C149" s="21"/>
      <c r="D149" s="15"/>
      <c r="E149" s="15"/>
      <c r="F149" s="16"/>
      <c r="G149" s="21"/>
      <c r="H149" s="19"/>
      <c r="I149" s="16"/>
      <c r="J149" s="16"/>
      <c r="K149" s="16"/>
      <c r="L149" s="16"/>
      <c r="M149" s="19"/>
      <c r="N149" s="16"/>
      <c r="O149" s="16"/>
      <c r="P149" s="16"/>
      <c r="Q149" s="21"/>
      <c r="R149" s="33"/>
      <c r="S149" s="16"/>
      <c r="T149" s="16"/>
      <c r="U149" s="13"/>
      <c r="V149" s="16"/>
      <c r="W149" s="16"/>
      <c r="X149" s="36"/>
      <c r="Y149" s="36"/>
      <c r="AA149" s="40"/>
      <c r="AH149" s="39"/>
      <c r="AX149" s="13"/>
      <c r="AY149" s="13"/>
      <c r="AZ149" s="13"/>
      <c r="BA149" s="13"/>
      <c r="BB149" s="13"/>
    </row>
    <row r="150" spans="1:54" s="37" customFormat="1" x14ac:dyDescent="0.25">
      <c r="A150" s="153"/>
      <c r="B150" s="21"/>
      <c r="C150" s="21"/>
      <c r="D150" s="15"/>
      <c r="E150" s="15"/>
      <c r="F150" s="16"/>
      <c r="G150" s="21"/>
      <c r="H150" s="19"/>
      <c r="I150" s="16"/>
      <c r="J150" s="16"/>
      <c r="K150" s="16"/>
      <c r="L150" s="16"/>
      <c r="M150" s="19"/>
      <c r="N150" s="16"/>
      <c r="O150" s="16"/>
      <c r="P150" s="16"/>
      <c r="Q150" s="21"/>
      <c r="R150" s="33"/>
      <c r="S150" s="16"/>
      <c r="T150" s="16"/>
      <c r="U150" s="13"/>
      <c r="V150" s="16"/>
      <c r="W150" s="16"/>
      <c r="X150" s="36"/>
      <c r="Y150" s="36"/>
      <c r="AA150" s="40"/>
      <c r="AH150" s="39"/>
      <c r="AX150" s="13"/>
      <c r="AY150" s="13"/>
      <c r="AZ150" s="13"/>
      <c r="BA150" s="13"/>
      <c r="BB150" s="13"/>
    </row>
    <row r="151" spans="1:54" s="37" customFormat="1" x14ac:dyDescent="0.25">
      <c r="A151" s="153"/>
      <c r="B151" s="21"/>
      <c r="C151" s="21"/>
      <c r="D151" s="15"/>
      <c r="E151" s="15"/>
      <c r="F151" s="16"/>
      <c r="G151" s="21"/>
      <c r="H151" s="19"/>
      <c r="I151" s="16"/>
      <c r="J151" s="16"/>
      <c r="K151" s="16"/>
      <c r="L151" s="16"/>
      <c r="M151" s="19"/>
      <c r="N151" s="16"/>
      <c r="O151" s="16"/>
      <c r="P151" s="16"/>
      <c r="Q151" s="21"/>
      <c r="R151" s="33"/>
      <c r="S151" s="16"/>
      <c r="T151" s="16"/>
      <c r="U151" s="13"/>
      <c r="V151" s="16"/>
      <c r="W151" s="16"/>
      <c r="X151" s="36"/>
      <c r="Y151" s="36"/>
      <c r="AA151" s="40"/>
      <c r="AH151" s="39"/>
      <c r="AX151" s="13"/>
      <c r="AY151" s="13"/>
      <c r="AZ151" s="13"/>
      <c r="BA151" s="13"/>
      <c r="BB151" s="13"/>
    </row>
    <row r="152" spans="1:54" s="37" customFormat="1" x14ac:dyDescent="0.25">
      <c r="A152" s="153"/>
      <c r="B152" s="21"/>
      <c r="C152" s="21"/>
      <c r="D152" s="15"/>
      <c r="E152" s="15"/>
      <c r="F152" s="16"/>
      <c r="G152" s="21"/>
      <c r="H152" s="19"/>
      <c r="I152" s="16"/>
      <c r="J152" s="16"/>
      <c r="K152" s="16"/>
      <c r="L152" s="16"/>
      <c r="M152" s="19"/>
      <c r="N152" s="16"/>
      <c r="O152" s="16"/>
      <c r="P152" s="16"/>
      <c r="Q152" s="21"/>
      <c r="R152" s="33"/>
      <c r="S152" s="16"/>
      <c r="T152" s="16"/>
      <c r="U152" s="13"/>
      <c r="V152" s="16"/>
      <c r="W152" s="16"/>
      <c r="X152" s="36"/>
      <c r="Y152" s="36"/>
      <c r="AA152" s="40"/>
      <c r="AH152" s="39"/>
      <c r="AX152" s="13"/>
      <c r="AY152" s="13"/>
      <c r="AZ152" s="13"/>
      <c r="BA152" s="13"/>
      <c r="BB152" s="13"/>
    </row>
    <row r="153" spans="1:54" s="37" customFormat="1" x14ac:dyDescent="0.25">
      <c r="A153" s="153"/>
      <c r="B153" s="21"/>
      <c r="C153" s="21"/>
      <c r="D153" s="15"/>
      <c r="E153" s="15"/>
      <c r="F153" s="16"/>
      <c r="G153" s="21"/>
      <c r="H153" s="19"/>
      <c r="I153" s="16"/>
      <c r="J153" s="16"/>
      <c r="K153" s="16"/>
      <c r="L153" s="16"/>
      <c r="M153" s="19"/>
      <c r="N153" s="16"/>
      <c r="O153" s="16"/>
      <c r="P153" s="16"/>
      <c r="Q153" s="21"/>
      <c r="R153" s="33"/>
      <c r="S153" s="16"/>
      <c r="T153" s="16"/>
      <c r="U153" s="13"/>
      <c r="V153" s="16"/>
      <c r="W153" s="16"/>
      <c r="X153" s="36"/>
      <c r="Y153" s="36"/>
      <c r="AA153" s="40"/>
      <c r="AH153" s="39"/>
      <c r="AX153" s="13"/>
      <c r="AY153" s="13"/>
      <c r="AZ153" s="13"/>
      <c r="BA153" s="13"/>
      <c r="BB153" s="13"/>
    </row>
    <row r="154" spans="1:54" s="37" customFormat="1" x14ac:dyDescent="0.25">
      <c r="A154" s="153"/>
      <c r="B154" s="21"/>
      <c r="C154" s="21"/>
      <c r="D154" s="15"/>
      <c r="E154" s="15"/>
      <c r="F154" s="16"/>
      <c r="G154" s="21"/>
      <c r="H154" s="19"/>
      <c r="I154" s="16"/>
      <c r="J154" s="16"/>
      <c r="K154" s="16"/>
      <c r="L154" s="16"/>
      <c r="M154" s="19"/>
      <c r="N154" s="16"/>
      <c r="O154" s="16"/>
      <c r="P154" s="16"/>
      <c r="Q154" s="21"/>
      <c r="R154" s="33"/>
      <c r="S154" s="16"/>
      <c r="T154" s="16"/>
      <c r="U154" s="13"/>
      <c r="V154" s="16"/>
      <c r="W154" s="16"/>
      <c r="X154" s="36"/>
      <c r="Y154" s="36"/>
      <c r="AA154" s="40"/>
      <c r="AH154" s="39"/>
      <c r="AX154" s="13"/>
      <c r="AY154" s="13"/>
      <c r="AZ154" s="13"/>
      <c r="BA154" s="13"/>
      <c r="BB154" s="13"/>
    </row>
    <row r="155" spans="1:54" s="37" customFormat="1" x14ac:dyDescent="0.25">
      <c r="A155" s="153"/>
      <c r="B155" s="21"/>
      <c r="C155" s="21"/>
      <c r="D155" s="15"/>
      <c r="E155" s="15"/>
      <c r="F155" s="16"/>
      <c r="G155" s="21"/>
      <c r="H155" s="19"/>
      <c r="I155" s="16"/>
      <c r="J155" s="16"/>
      <c r="K155" s="16"/>
      <c r="L155" s="16"/>
      <c r="M155" s="19"/>
      <c r="N155" s="16"/>
      <c r="O155" s="16"/>
      <c r="P155" s="16"/>
      <c r="Q155" s="21"/>
      <c r="R155" s="33"/>
      <c r="S155" s="16"/>
      <c r="T155" s="16"/>
      <c r="U155" s="13"/>
      <c r="V155" s="16"/>
      <c r="W155" s="16"/>
      <c r="X155" s="36"/>
      <c r="Y155" s="36"/>
      <c r="AA155" s="40"/>
      <c r="AH155" s="39"/>
      <c r="AX155" s="13"/>
      <c r="AY155" s="13"/>
      <c r="AZ155" s="13"/>
      <c r="BA155" s="13"/>
      <c r="BB155" s="13"/>
    </row>
    <row r="156" spans="1:54" s="37" customFormat="1" x14ac:dyDescent="0.25">
      <c r="A156" s="153"/>
      <c r="B156" s="21"/>
      <c r="C156" s="21"/>
      <c r="D156" s="15"/>
      <c r="E156" s="15"/>
      <c r="F156" s="16"/>
      <c r="G156" s="21"/>
      <c r="H156" s="19"/>
      <c r="I156" s="16"/>
      <c r="J156" s="16"/>
      <c r="K156" s="16"/>
      <c r="L156" s="16"/>
      <c r="M156" s="19"/>
      <c r="N156" s="16"/>
      <c r="O156" s="16"/>
      <c r="P156" s="16"/>
      <c r="Q156" s="21"/>
      <c r="R156" s="33"/>
      <c r="S156" s="16"/>
      <c r="T156" s="16"/>
      <c r="U156" s="13"/>
      <c r="V156" s="16"/>
      <c r="W156" s="16"/>
      <c r="X156" s="36"/>
      <c r="Y156" s="36"/>
      <c r="AA156" s="40"/>
      <c r="AH156" s="39"/>
      <c r="AX156" s="13"/>
      <c r="AY156" s="13"/>
      <c r="AZ156" s="13"/>
      <c r="BA156" s="13"/>
      <c r="BB156" s="13"/>
    </row>
    <row r="157" spans="1:54" s="37" customFormat="1" x14ac:dyDescent="0.25">
      <c r="A157" s="153"/>
      <c r="B157" s="21"/>
      <c r="C157" s="21"/>
      <c r="D157" s="15"/>
      <c r="E157" s="15"/>
      <c r="F157" s="16"/>
      <c r="G157" s="21"/>
      <c r="H157" s="19"/>
      <c r="I157" s="16"/>
      <c r="J157" s="16"/>
      <c r="K157" s="16"/>
      <c r="L157" s="16"/>
      <c r="M157" s="19"/>
      <c r="N157" s="16"/>
      <c r="O157" s="16"/>
      <c r="P157" s="16"/>
      <c r="Q157" s="21"/>
      <c r="R157" s="33"/>
      <c r="S157" s="16"/>
      <c r="T157" s="16"/>
      <c r="U157" s="13"/>
      <c r="V157" s="16"/>
      <c r="W157" s="16"/>
      <c r="X157" s="36"/>
      <c r="Y157" s="36"/>
      <c r="AA157" s="40"/>
      <c r="AH157" s="39"/>
      <c r="AX157" s="13"/>
      <c r="AY157" s="13"/>
      <c r="AZ157" s="13"/>
      <c r="BA157" s="13"/>
      <c r="BB157" s="13"/>
    </row>
    <row r="158" spans="1:54" s="37" customFormat="1" x14ac:dyDescent="0.25">
      <c r="A158" s="153"/>
      <c r="B158" s="21"/>
      <c r="C158" s="21"/>
      <c r="D158" s="15"/>
      <c r="E158" s="15"/>
      <c r="F158" s="16"/>
      <c r="G158" s="21"/>
      <c r="H158" s="19"/>
      <c r="I158" s="16"/>
      <c r="J158" s="16"/>
      <c r="K158" s="16"/>
      <c r="L158" s="16"/>
      <c r="M158" s="19"/>
      <c r="N158" s="16"/>
      <c r="O158" s="16"/>
      <c r="P158" s="16"/>
      <c r="Q158" s="21"/>
      <c r="R158" s="33"/>
      <c r="S158" s="16"/>
      <c r="T158" s="16"/>
      <c r="U158" s="13"/>
      <c r="V158" s="16"/>
      <c r="W158" s="16"/>
      <c r="X158" s="36"/>
      <c r="Y158" s="36"/>
      <c r="AA158" s="40"/>
      <c r="AH158" s="39"/>
      <c r="AX158" s="13"/>
      <c r="AY158" s="13"/>
      <c r="AZ158" s="13"/>
      <c r="BA158" s="13"/>
      <c r="BB158" s="13"/>
    </row>
    <row r="159" spans="1:54" s="37" customFormat="1" x14ac:dyDescent="0.25">
      <c r="A159" s="153"/>
      <c r="B159" s="21"/>
      <c r="C159" s="21"/>
      <c r="D159" s="15"/>
      <c r="E159" s="15"/>
      <c r="F159" s="16"/>
      <c r="G159" s="21"/>
      <c r="H159" s="19"/>
      <c r="I159" s="16"/>
      <c r="J159" s="16"/>
      <c r="K159" s="16"/>
      <c r="L159" s="16"/>
      <c r="M159" s="19"/>
      <c r="N159" s="16"/>
      <c r="O159" s="16"/>
      <c r="P159" s="16"/>
      <c r="Q159" s="21"/>
      <c r="R159" s="33"/>
      <c r="S159" s="16"/>
      <c r="T159" s="16"/>
      <c r="U159" s="13"/>
      <c r="V159" s="16"/>
      <c r="W159" s="16"/>
      <c r="X159" s="36"/>
      <c r="Y159" s="36"/>
      <c r="AA159" s="40"/>
      <c r="AH159" s="39"/>
      <c r="AX159" s="13"/>
      <c r="AY159" s="13"/>
      <c r="AZ159" s="13"/>
      <c r="BA159" s="13"/>
      <c r="BB159" s="13"/>
    </row>
    <row r="160" spans="1:54" s="37" customFormat="1" x14ac:dyDescent="0.25">
      <c r="A160" s="153"/>
      <c r="B160" s="21"/>
      <c r="C160" s="21"/>
      <c r="D160" s="15"/>
      <c r="E160" s="15"/>
      <c r="F160" s="16"/>
      <c r="G160" s="21"/>
      <c r="H160" s="19"/>
      <c r="I160" s="16"/>
      <c r="J160" s="16"/>
      <c r="K160" s="16"/>
      <c r="L160" s="16"/>
      <c r="M160" s="19"/>
      <c r="N160" s="16"/>
      <c r="O160" s="16"/>
      <c r="P160" s="16"/>
      <c r="Q160" s="21"/>
      <c r="R160" s="33"/>
      <c r="S160" s="16"/>
      <c r="T160" s="16"/>
      <c r="U160" s="13"/>
      <c r="V160" s="16"/>
      <c r="W160" s="16"/>
      <c r="X160" s="36"/>
      <c r="Y160" s="36"/>
      <c r="AA160" s="40"/>
      <c r="AH160" s="39"/>
      <c r="AX160" s="13"/>
      <c r="AY160" s="13"/>
      <c r="AZ160" s="13"/>
      <c r="BA160" s="13"/>
      <c r="BB160" s="13"/>
    </row>
    <row r="161" spans="1:54" s="37" customFormat="1" x14ac:dyDescent="0.25">
      <c r="A161" s="153"/>
      <c r="B161" s="21"/>
      <c r="C161" s="21"/>
      <c r="D161" s="15"/>
      <c r="E161" s="15"/>
      <c r="F161" s="16"/>
      <c r="G161" s="21"/>
      <c r="H161" s="19"/>
      <c r="I161" s="16"/>
      <c r="J161" s="16"/>
      <c r="K161" s="16"/>
      <c r="L161" s="16"/>
      <c r="M161" s="19"/>
      <c r="N161" s="16"/>
      <c r="O161" s="16"/>
      <c r="P161" s="16"/>
      <c r="Q161" s="21"/>
      <c r="R161" s="33"/>
      <c r="S161" s="16"/>
      <c r="T161" s="16"/>
      <c r="U161" s="13"/>
      <c r="V161" s="16"/>
      <c r="W161" s="16"/>
      <c r="X161" s="36"/>
      <c r="Y161" s="36"/>
      <c r="AA161" s="40"/>
      <c r="AH161" s="39"/>
      <c r="AX161" s="13"/>
      <c r="AY161" s="13"/>
      <c r="AZ161" s="13"/>
      <c r="BA161" s="13"/>
      <c r="BB161" s="13"/>
    </row>
    <row r="162" spans="1:54" s="37" customFormat="1" x14ac:dyDescent="0.25">
      <c r="A162" s="153"/>
      <c r="B162" s="21"/>
      <c r="C162" s="21"/>
      <c r="D162" s="15"/>
      <c r="E162" s="15"/>
      <c r="F162" s="16"/>
      <c r="G162" s="21"/>
      <c r="H162" s="19"/>
      <c r="I162" s="16"/>
      <c r="J162" s="16"/>
      <c r="K162" s="16"/>
      <c r="L162" s="16"/>
      <c r="M162" s="19"/>
      <c r="N162" s="16"/>
      <c r="O162" s="16"/>
      <c r="P162" s="16"/>
      <c r="Q162" s="21"/>
      <c r="R162" s="33"/>
      <c r="S162" s="16"/>
      <c r="T162" s="16"/>
      <c r="U162" s="13"/>
      <c r="V162" s="16"/>
      <c r="W162" s="16"/>
      <c r="X162" s="36"/>
      <c r="Y162" s="36"/>
      <c r="AA162" s="40"/>
      <c r="AH162" s="39"/>
      <c r="AX162" s="13"/>
      <c r="AY162" s="13"/>
      <c r="AZ162" s="13"/>
      <c r="BA162" s="13"/>
      <c r="BB162" s="13"/>
    </row>
    <row r="163" spans="1:54" s="37" customFormat="1" x14ac:dyDescent="0.25">
      <c r="A163" s="153"/>
      <c r="B163" s="21"/>
      <c r="C163" s="21"/>
      <c r="D163" s="15"/>
      <c r="E163" s="15"/>
      <c r="F163" s="16"/>
      <c r="G163" s="21"/>
      <c r="H163" s="19"/>
      <c r="I163" s="16"/>
      <c r="J163" s="16"/>
      <c r="K163" s="16"/>
      <c r="L163" s="16"/>
      <c r="M163" s="19"/>
      <c r="N163" s="16"/>
      <c r="O163" s="16"/>
      <c r="P163" s="16"/>
      <c r="Q163" s="21"/>
      <c r="R163" s="33"/>
      <c r="S163" s="16"/>
      <c r="T163" s="16"/>
      <c r="U163" s="13"/>
      <c r="V163" s="16"/>
      <c r="W163" s="16"/>
      <c r="X163" s="36"/>
      <c r="Y163" s="36"/>
      <c r="AA163" s="40"/>
      <c r="AH163" s="39"/>
      <c r="AX163" s="13"/>
      <c r="AY163" s="13"/>
      <c r="AZ163" s="13"/>
      <c r="BA163" s="13"/>
      <c r="BB163" s="13"/>
    </row>
    <row r="164" spans="1:54" s="37" customFormat="1" x14ac:dyDescent="0.25">
      <c r="A164" s="153"/>
      <c r="B164" s="21"/>
      <c r="C164" s="21"/>
      <c r="D164" s="15"/>
      <c r="E164" s="15"/>
      <c r="F164" s="16"/>
      <c r="G164" s="21"/>
      <c r="H164" s="19"/>
      <c r="I164" s="16"/>
      <c r="J164" s="16"/>
      <c r="K164" s="16"/>
      <c r="L164" s="16"/>
      <c r="M164" s="19"/>
      <c r="N164" s="16"/>
      <c r="O164" s="16"/>
      <c r="P164" s="16"/>
      <c r="Q164" s="21"/>
      <c r="R164" s="33"/>
      <c r="S164" s="16"/>
      <c r="T164" s="16"/>
      <c r="U164" s="13"/>
      <c r="V164" s="16"/>
      <c r="W164" s="16"/>
      <c r="X164" s="36"/>
      <c r="Y164" s="36"/>
      <c r="AA164" s="40"/>
      <c r="AH164" s="39"/>
      <c r="AX164" s="13"/>
      <c r="AY164" s="13"/>
      <c r="AZ164" s="13"/>
      <c r="BA164" s="13"/>
      <c r="BB164" s="13"/>
    </row>
    <row r="165" spans="1:54" s="37" customFormat="1" x14ac:dyDescent="0.25">
      <c r="A165" s="153"/>
      <c r="B165" s="21"/>
      <c r="C165" s="21"/>
      <c r="D165" s="15"/>
      <c r="E165" s="15"/>
      <c r="F165" s="16"/>
      <c r="G165" s="21"/>
      <c r="H165" s="19"/>
      <c r="I165" s="16"/>
      <c r="J165" s="16"/>
      <c r="K165" s="16"/>
      <c r="L165" s="16"/>
      <c r="M165" s="19"/>
      <c r="N165" s="16"/>
      <c r="O165" s="16"/>
      <c r="P165" s="16"/>
      <c r="Q165" s="21"/>
      <c r="R165" s="33"/>
      <c r="S165" s="16"/>
      <c r="T165" s="16"/>
      <c r="U165" s="13"/>
      <c r="V165" s="16"/>
      <c r="W165" s="16"/>
      <c r="X165" s="36"/>
      <c r="Y165" s="36"/>
      <c r="AA165" s="40"/>
      <c r="AH165" s="39"/>
      <c r="AX165" s="13"/>
      <c r="AY165" s="13"/>
      <c r="AZ165" s="13"/>
      <c r="BA165" s="13"/>
      <c r="BB165" s="13"/>
    </row>
    <row r="166" spans="1:54" s="37" customFormat="1" x14ac:dyDescent="0.25">
      <c r="A166" s="153"/>
      <c r="B166" s="21"/>
      <c r="C166" s="21"/>
      <c r="D166" s="15"/>
      <c r="E166" s="15"/>
      <c r="F166" s="16"/>
      <c r="G166" s="21"/>
      <c r="H166" s="19"/>
      <c r="I166" s="16"/>
      <c r="J166" s="16"/>
      <c r="K166" s="16"/>
      <c r="L166" s="16"/>
      <c r="M166" s="19"/>
      <c r="N166" s="16"/>
      <c r="O166" s="16"/>
      <c r="P166" s="16"/>
      <c r="Q166" s="21"/>
      <c r="R166" s="33"/>
      <c r="S166" s="16"/>
      <c r="T166" s="16"/>
      <c r="U166" s="13"/>
      <c r="V166" s="16"/>
      <c r="W166" s="16"/>
      <c r="X166" s="36"/>
      <c r="Y166" s="36"/>
      <c r="AA166" s="40"/>
      <c r="AH166" s="39"/>
      <c r="AX166" s="13"/>
      <c r="AY166" s="13"/>
      <c r="AZ166" s="13"/>
      <c r="BA166" s="13"/>
      <c r="BB166" s="13"/>
    </row>
    <row r="167" spans="1:54" s="37" customFormat="1" x14ac:dyDescent="0.25">
      <c r="A167" s="153"/>
      <c r="B167" s="21"/>
      <c r="C167" s="21"/>
      <c r="D167" s="15"/>
      <c r="E167" s="15"/>
      <c r="F167" s="16"/>
      <c r="G167" s="21"/>
      <c r="H167" s="19"/>
      <c r="I167" s="16"/>
      <c r="J167" s="16"/>
      <c r="K167" s="16"/>
      <c r="L167" s="16"/>
      <c r="M167" s="19"/>
      <c r="N167" s="16"/>
      <c r="O167" s="16"/>
      <c r="P167" s="16"/>
      <c r="Q167" s="21"/>
      <c r="R167" s="33"/>
      <c r="S167" s="16"/>
      <c r="T167" s="16"/>
      <c r="U167" s="13"/>
      <c r="V167" s="16"/>
      <c r="W167" s="16"/>
      <c r="X167" s="36"/>
      <c r="Y167" s="36"/>
      <c r="AA167" s="40"/>
      <c r="AH167" s="39"/>
      <c r="AX167" s="13"/>
      <c r="AY167" s="13"/>
      <c r="AZ167" s="13"/>
      <c r="BA167" s="13"/>
      <c r="BB167" s="13"/>
    </row>
    <row r="168" spans="1:54" s="37" customFormat="1" x14ac:dyDescent="0.25">
      <c r="A168" s="153"/>
      <c r="B168" s="21"/>
      <c r="C168" s="21"/>
      <c r="D168" s="15"/>
      <c r="E168" s="15"/>
      <c r="F168" s="16"/>
      <c r="G168" s="21"/>
      <c r="H168" s="19"/>
      <c r="I168" s="16"/>
      <c r="J168" s="16"/>
      <c r="K168" s="16"/>
      <c r="L168" s="16"/>
      <c r="M168" s="19"/>
      <c r="N168" s="16"/>
      <c r="O168" s="16"/>
      <c r="P168" s="16"/>
      <c r="Q168" s="21"/>
      <c r="R168" s="33"/>
      <c r="S168" s="16"/>
      <c r="T168" s="16"/>
      <c r="U168" s="13"/>
      <c r="V168" s="16"/>
      <c r="W168" s="16"/>
      <c r="X168" s="36"/>
      <c r="Y168" s="36"/>
      <c r="AA168" s="40"/>
      <c r="AH168" s="39"/>
      <c r="AX168" s="13"/>
      <c r="AY168" s="13"/>
      <c r="AZ168" s="13"/>
      <c r="BA168" s="13"/>
      <c r="BB168" s="13"/>
    </row>
    <row r="169" spans="1:54" s="37" customFormat="1" x14ac:dyDescent="0.25">
      <c r="A169" s="153"/>
      <c r="B169" s="21"/>
      <c r="C169" s="21"/>
      <c r="D169" s="15"/>
      <c r="E169" s="15"/>
      <c r="F169" s="16"/>
      <c r="G169" s="21"/>
      <c r="H169" s="19"/>
      <c r="I169" s="16"/>
      <c r="J169" s="16"/>
      <c r="K169" s="16"/>
      <c r="L169" s="16"/>
      <c r="M169" s="19"/>
      <c r="N169" s="16"/>
      <c r="O169" s="16"/>
      <c r="P169" s="16"/>
      <c r="Q169" s="21"/>
      <c r="R169" s="33"/>
      <c r="S169" s="16"/>
      <c r="T169" s="16"/>
      <c r="U169" s="13"/>
      <c r="V169" s="16"/>
      <c r="W169" s="16"/>
      <c r="X169" s="36"/>
      <c r="Y169" s="36"/>
      <c r="AA169" s="40"/>
      <c r="AH169" s="39"/>
      <c r="AX169" s="13"/>
      <c r="AY169" s="13"/>
      <c r="AZ169" s="13"/>
      <c r="BA169" s="13"/>
      <c r="BB169" s="13"/>
    </row>
    <row r="170" spans="1:54" s="37" customFormat="1" x14ac:dyDescent="0.25">
      <c r="A170" s="153"/>
      <c r="B170" s="21"/>
      <c r="C170" s="21"/>
      <c r="D170" s="15"/>
      <c r="E170" s="15"/>
      <c r="F170" s="16"/>
      <c r="G170" s="21"/>
      <c r="H170" s="19"/>
      <c r="I170" s="16"/>
      <c r="J170" s="16"/>
      <c r="K170" s="16"/>
      <c r="L170" s="16"/>
      <c r="M170" s="19"/>
      <c r="N170" s="16"/>
      <c r="O170" s="16"/>
      <c r="P170" s="16"/>
      <c r="Q170" s="21"/>
      <c r="R170" s="33"/>
      <c r="S170" s="16"/>
      <c r="T170" s="16"/>
      <c r="U170" s="13"/>
      <c r="V170" s="16"/>
      <c r="W170" s="16"/>
      <c r="X170" s="36"/>
      <c r="Y170" s="36"/>
      <c r="AA170" s="40"/>
      <c r="AH170" s="39"/>
      <c r="AX170" s="13"/>
      <c r="AY170" s="13"/>
      <c r="AZ170" s="13"/>
      <c r="BA170" s="13"/>
      <c r="BB170" s="13"/>
    </row>
    <row r="171" spans="1:54" s="37" customFormat="1" x14ac:dyDescent="0.25">
      <c r="A171" s="153"/>
      <c r="B171" s="21"/>
      <c r="C171" s="21"/>
      <c r="D171" s="15"/>
      <c r="E171" s="15"/>
      <c r="F171" s="16"/>
      <c r="G171" s="21"/>
      <c r="H171" s="19"/>
      <c r="I171" s="16"/>
      <c r="J171" s="16"/>
      <c r="K171" s="16"/>
      <c r="L171" s="16"/>
      <c r="M171" s="19"/>
      <c r="N171" s="16"/>
      <c r="O171" s="16"/>
      <c r="P171" s="16"/>
      <c r="Q171" s="21"/>
      <c r="R171" s="33"/>
      <c r="S171" s="16"/>
      <c r="T171" s="16"/>
      <c r="U171" s="13"/>
      <c r="V171" s="16"/>
      <c r="W171" s="16"/>
      <c r="X171" s="36"/>
      <c r="Y171" s="36"/>
      <c r="AA171" s="40"/>
      <c r="AH171" s="39"/>
      <c r="AX171" s="13"/>
      <c r="AY171" s="13"/>
      <c r="AZ171" s="13"/>
      <c r="BA171" s="13"/>
      <c r="BB171" s="13"/>
    </row>
    <row r="172" spans="1:54" s="37" customFormat="1" x14ac:dyDescent="0.25">
      <c r="A172" s="153"/>
      <c r="B172" s="21"/>
      <c r="C172" s="21"/>
      <c r="D172" s="15"/>
      <c r="E172" s="15"/>
      <c r="F172" s="16"/>
      <c r="G172" s="21"/>
      <c r="H172" s="19"/>
      <c r="I172" s="16"/>
      <c r="J172" s="16"/>
      <c r="K172" s="16"/>
      <c r="L172" s="16"/>
      <c r="M172" s="19"/>
      <c r="N172" s="16"/>
      <c r="O172" s="16"/>
      <c r="P172" s="16"/>
      <c r="Q172" s="21"/>
      <c r="R172" s="33"/>
      <c r="S172" s="16"/>
      <c r="T172" s="16"/>
      <c r="U172" s="13"/>
      <c r="V172" s="16"/>
      <c r="W172" s="16"/>
      <c r="X172" s="36"/>
      <c r="Y172" s="36"/>
      <c r="AA172" s="40"/>
      <c r="AH172" s="39"/>
      <c r="AX172" s="13"/>
      <c r="AY172" s="13"/>
      <c r="AZ172" s="13"/>
      <c r="BA172" s="13"/>
      <c r="BB172" s="13"/>
    </row>
    <row r="173" spans="1:54" s="37" customFormat="1" x14ac:dyDescent="0.25">
      <c r="A173" s="153"/>
      <c r="B173" s="21"/>
      <c r="C173" s="21"/>
      <c r="D173" s="15"/>
      <c r="E173" s="15"/>
      <c r="F173" s="16"/>
      <c r="G173" s="21"/>
      <c r="H173" s="19"/>
      <c r="I173" s="16"/>
      <c r="J173" s="16"/>
      <c r="K173" s="16"/>
      <c r="L173" s="16"/>
      <c r="M173" s="19"/>
      <c r="N173" s="16"/>
      <c r="O173" s="16"/>
      <c r="P173" s="16"/>
      <c r="Q173" s="21"/>
      <c r="R173" s="33"/>
      <c r="S173" s="16"/>
      <c r="T173" s="16"/>
      <c r="U173" s="13"/>
      <c r="V173" s="16"/>
      <c r="W173" s="16"/>
      <c r="X173" s="36"/>
      <c r="Y173" s="36"/>
      <c r="AA173" s="40"/>
      <c r="AH173" s="39"/>
      <c r="AX173" s="13"/>
      <c r="AY173" s="13"/>
      <c r="AZ173" s="13"/>
      <c r="BA173" s="13"/>
      <c r="BB173" s="13"/>
    </row>
    <row r="174" spans="1:54" s="37" customFormat="1" x14ac:dyDescent="0.25">
      <c r="A174" s="153"/>
      <c r="B174" s="21"/>
      <c r="C174" s="21"/>
      <c r="D174" s="15"/>
      <c r="E174" s="15"/>
      <c r="F174" s="16"/>
      <c r="G174" s="21"/>
      <c r="H174" s="19"/>
      <c r="I174" s="16"/>
      <c r="J174" s="16"/>
      <c r="K174" s="16"/>
      <c r="L174" s="16"/>
      <c r="M174" s="19"/>
      <c r="N174" s="16"/>
      <c r="O174" s="16"/>
      <c r="P174" s="16"/>
      <c r="Q174" s="21"/>
      <c r="R174" s="33"/>
      <c r="S174" s="16"/>
      <c r="T174" s="16"/>
      <c r="U174" s="13"/>
      <c r="V174" s="16"/>
      <c r="W174" s="16"/>
      <c r="X174" s="36"/>
      <c r="Y174" s="36"/>
      <c r="AA174" s="40"/>
      <c r="AH174" s="39"/>
      <c r="AX174" s="13"/>
      <c r="AY174" s="13"/>
      <c r="AZ174" s="13"/>
      <c r="BA174" s="13"/>
      <c r="BB174" s="13"/>
    </row>
    <row r="175" spans="1:54" s="37" customFormat="1" x14ac:dyDescent="0.25">
      <c r="A175" s="153"/>
      <c r="B175" s="21"/>
      <c r="C175" s="21"/>
      <c r="D175" s="15"/>
      <c r="E175" s="15"/>
      <c r="F175" s="16"/>
      <c r="G175" s="21"/>
      <c r="H175" s="19"/>
      <c r="I175" s="16"/>
      <c r="J175" s="16"/>
      <c r="K175" s="16"/>
      <c r="L175" s="16"/>
      <c r="M175" s="19"/>
      <c r="N175" s="16"/>
      <c r="O175" s="16"/>
      <c r="P175" s="16"/>
      <c r="Q175" s="21"/>
      <c r="R175" s="33"/>
      <c r="S175" s="16"/>
      <c r="T175" s="16"/>
      <c r="U175" s="13"/>
      <c r="V175" s="16"/>
      <c r="W175" s="16"/>
      <c r="X175" s="36"/>
      <c r="Y175" s="36"/>
      <c r="AA175" s="40"/>
      <c r="AH175" s="39"/>
      <c r="AX175" s="13"/>
      <c r="AY175" s="13"/>
      <c r="AZ175" s="13"/>
      <c r="BA175" s="13"/>
      <c r="BB175" s="13"/>
    </row>
    <row r="176" spans="1:54" s="37" customFormat="1" x14ac:dyDescent="0.25">
      <c r="A176" s="153"/>
      <c r="B176" s="21"/>
      <c r="C176" s="21"/>
      <c r="D176" s="15"/>
      <c r="E176" s="15"/>
      <c r="F176" s="16"/>
      <c r="G176" s="21"/>
      <c r="H176" s="19"/>
      <c r="I176" s="16"/>
      <c r="J176" s="16"/>
      <c r="K176" s="16"/>
      <c r="L176" s="16"/>
      <c r="M176" s="19"/>
      <c r="N176" s="16"/>
      <c r="O176" s="16"/>
      <c r="P176" s="16"/>
      <c r="Q176" s="21"/>
      <c r="R176" s="33"/>
      <c r="S176" s="16"/>
      <c r="T176" s="16"/>
      <c r="U176" s="13"/>
      <c r="V176" s="16"/>
      <c r="W176" s="16"/>
      <c r="X176" s="36"/>
      <c r="Y176" s="36"/>
      <c r="AA176" s="40"/>
      <c r="AH176" s="39"/>
      <c r="AX176" s="13"/>
      <c r="AY176" s="13"/>
      <c r="AZ176" s="13"/>
      <c r="BA176" s="13"/>
      <c r="BB176" s="13"/>
    </row>
    <row r="177" spans="1:54" s="37" customFormat="1" x14ac:dyDescent="0.25">
      <c r="A177" s="153"/>
      <c r="B177" s="21"/>
      <c r="C177" s="21"/>
      <c r="D177" s="15"/>
      <c r="E177" s="15"/>
      <c r="F177" s="16"/>
      <c r="G177" s="21"/>
      <c r="H177" s="19"/>
      <c r="I177" s="16"/>
      <c r="J177" s="16"/>
      <c r="K177" s="16"/>
      <c r="L177" s="16"/>
      <c r="M177" s="19"/>
      <c r="N177" s="16"/>
      <c r="O177" s="16"/>
      <c r="P177" s="16"/>
      <c r="Q177" s="21"/>
      <c r="R177" s="33"/>
      <c r="S177" s="16"/>
      <c r="T177" s="16"/>
      <c r="U177" s="13"/>
      <c r="V177" s="16"/>
      <c r="W177" s="16"/>
      <c r="X177" s="36"/>
      <c r="Y177" s="36"/>
      <c r="AA177" s="40"/>
      <c r="AH177" s="39"/>
      <c r="AX177" s="13"/>
      <c r="AY177" s="13"/>
      <c r="AZ177" s="13"/>
      <c r="BA177" s="13"/>
      <c r="BB177" s="13"/>
    </row>
    <row r="178" spans="1:54" s="37" customFormat="1" x14ac:dyDescent="0.25">
      <c r="A178" s="153"/>
      <c r="B178" s="21"/>
      <c r="C178" s="21"/>
      <c r="D178" s="15"/>
      <c r="E178" s="15"/>
      <c r="F178" s="16"/>
      <c r="G178" s="21"/>
      <c r="H178" s="19"/>
      <c r="I178" s="16"/>
      <c r="J178" s="16"/>
      <c r="K178" s="16"/>
      <c r="L178" s="16"/>
      <c r="M178" s="19"/>
      <c r="N178" s="16"/>
      <c r="O178" s="16"/>
      <c r="P178" s="16"/>
      <c r="Q178" s="21"/>
      <c r="R178" s="33"/>
      <c r="S178" s="16"/>
      <c r="T178" s="16"/>
      <c r="U178" s="13"/>
      <c r="V178" s="16"/>
      <c r="W178" s="16"/>
      <c r="X178" s="36"/>
      <c r="Y178" s="36"/>
      <c r="AA178" s="40"/>
      <c r="AH178" s="39"/>
      <c r="AX178" s="13"/>
      <c r="AY178" s="13"/>
      <c r="AZ178" s="13"/>
      <c r="BA178" s="13"/>
      <c r="BB178" s="13"/>
    </row>
    <row r="179" spans="1:54" s="37" customFormat="1" x14ac:dyDescent="0.25">
      <c r="A179" s="153"/>
      <c r="B179" s="21"/>
      <c r="C179" s="21"/>
      <c r="D179" s="15"/>
      <c r="E179" s="15"/>
      <c r="F179" s="16"/>
      <c r="G179" s="21"/>
      <c r="H179" s="19"/>
      <c r="I179" s="16"/>
      <c r="J179" s="16"/>
      <c r="K179" s="16"/>
      <c r="L179" s="16"/>
      <c r="M179" s="19"/>
      <c r="N179" s="16"/>
      <c r="O179" s="16"/>
      <c r="P179" s="16"/>
      <c r="Q179" s="21"/>
      <c r="R179" s="33"/>
      <c r="S179" s="16"/>
      <c r="T179" s="16"/>
      <c r="U179" s="13"/>
      <c r="V179" s="16"/>
      <c r="W179" s="16"/>
      <c r="X179" s="36"/>
      <c r="Y179" s="36"/>
      <c r="AA179" s="40"/>
      <c r="AH179" s="39"/>
      <c r="AX179" s="13"/>
      <c r="AY179" s="13"/>
      <c r="AZ179" s="13"/>
      <c r="BA179" s="13"/>
      <c r="BB179" s="13"/>
    </row>
    <row r="180" spans="1:54" s="37" customFormat="1" x14ac:dyDescent="0.25">
      <c r="A180" s="153"/>
      <c r="B180" s="21"/>
      <c r="C180" s="21"/>
      <c r="D180" s="15"/>
      <c r="E180" s="15"/>
      <c r="F180" s="16"/>
      <c r="G180" s="21"/>
      <c r="H180" s="19"/>
      <c r="I180" s="16"/>
      <c r="J180" s="16"/>
      <c r="K180" s="16"/>
      <c r="L180" s="16"/>
      <c r="M180" s="19"/>
      <c r="N180" s="16"/>
      <c r="O180" s="16"/>
      <c r="P180" s="16"/>
      <c r="Q180" s="21"/>
      <c r="R180" s="33"/>
      <c r="S180" s="16"/>
      <c r="T180" s="16"/>
      <c r="U180" s="13"/>
      <c r="V180" s="16"/>
      <c r="W180" s="16"/>
      <c r="X180" s="36"/>
      <c r="Y180" s="36"/>
      <c r="AA180" s="40"/>
      <c r="AH180" s="39"/>
      <c r="AX180" s="13"/>
      <c r="AY180" s="13"/>
      <c r="AZ180" s="13"/>
      <c r="BA180" s="13"/>
      <c r="BB180" s="13"/>
    </row>
    <row r="181" spans="1:54" s="37" customFormat="1" x14ac:dyDescent="0.25">
      <c r="A181" s="153"/>
      <c r="B181" s="21"/>
      <c r="C181" s="21"/>
      <c r="D181" s="15"/>
      <c r="E181" s="15"/>
      <c r="F181" s="16"/>
      <c r="G181" s="21"/>
      <c r="H181" s="19"/>
      <c r="I181" s="16"/>
      <c r="J181" s="16"/>
      <c r="K181" s="16"/>
      <c r="L181" s="16"/>
      <c r="M181" s="19"/>
      <c r="N181" s="16"/>
      <c r="O181" s="16"/>
      <c r="P181" s="16"/>
      <c r="Q181" s="21"/>
      <c r="R181" s="33"/>
      <c r="S181" s="16"/>
      <c r="T181" s="16"/>
      <c r="U181" s="13"/>
      <c r="V181" s="16"/>
      <c r="W181" s="16"/>
      <c r="X181" s="36"/>
      <c r="Y181" s="36"/>
      <c r="AA181" s="40"/>
      <c r="AH181" s="39"/>
      <c r="AX181" s="13"/>
      <c r="AY181" s="13"/>
      <c r="AZ181" s="13"/>
      <c r="BA181" s="13"/>
      <c r="BB181" s="13"/>
    </row>
    <row r="182" spans="1:54" s="37" customFormat="1" x14ac:dyDescent="0.25">
      <c r="A182" s="153"/>
      <c r="B182" s="21"/>
      <c r="C182" s="21"/>
      <c r="D182" s="15"/>
      <c r="E182" s="15"/>
      <c r="F182" s="16"/>
      <c r="G182" s="21"/>
      <c r="H182" s="19"/>
      <c r="I182" s="16"/>
      <c r="J182" s="16"/>
      <c r="K182" s="16"/>
      <c r="L182" s="16"/>
      <c r="M182" s="19"/>
      <c r="N182" s="16"/>
      <c r="O182" s="16"/>
      <c r="P182" s="16"/>
      <c r="Q182" s="21"/>
      <c r="R182" s="33"/>
      <c r="S182" s="16"/>
      <c r="T182" s="16"/>
      <c r="U182" s="13"/>
      <c r="V182" s="16"/>
      <c r="W182" s="16"/>
      <c r="X182" s="36"/>
      <c r="Y182" s="36"/>
      <c r="AA182" s="40"/>
      <c r="AH182" s="39"/>
      <c r="AX182" s="13"/>
      <c r="AY182" s="13"/>
      <c r="AZ182" s="13"/>
      <c r="BA182" s="13"/>
      <c r="BB182" s="13"/>
    </row>
    <row r="183" spans="1:54" s="37" customFormat="1" x14ac:dyDescent="0.25">
      <c r="A183" s="153"/>
      <c r="B183" s="21"/>
      <c r="C183" s="21"/>
      <c r="D183" s="15"/>
      <c r="E183" s="15"/>
      <c r="F183" s="16"/>
      <c r="G183" s="21"/>
      <c r="H183" s="19"/>
      <c r="I183" s="16"/>
      <c r="J183" s="16"/>
      <c r="K183" s="16"/>
      <c r="L183" s="16"/>
      <c r="M183" s="19"/>
      <c r="N183" s="16"/>
      <c r="O183" s="16"/>
      <c r="P183" s="16"/>
      <c r="Q183" s="21"/>
      <c r="R183" s="33"/>
      <c r="S183" s="16"/>
      <c r="T183" s="16"/>
      <c r="U183" s="13"/>
      <c r="V183" s="16"/>
      <c r="W183" s="16"/>
      <c r="X183" s="36"/>
      <c r="Y183" s="36"/>
      <c r="AA183" s="40"/>
      <c r="AH183" s="39"/>
      <c r="AX183" s="13"/>
      <c r="AY183" s="13"/>
      <c r="AZ183" s="13"/>
      <c r="BA183" s="13"/>
      <c r="BB183" s="13"/>
    </row>
    <row r="184" spans="1:54" s="37" customFormat="1" x14ac:dyDescent="0.25">
      <c r="A184" s="153"/>
      <c r="B184" s="21"/>
      <c r="C184" s="21"/>
      <c r="D184" s="15"/>
      <c r="E184" s="15"/>
      <c r="F184" s="16"/>
      <c r="G184" s="21"/>
      <c r="H184" s="19"/>
      <c r="I184" s="16"/>
      <c r="J184" s="16"/>
      <c r="K184" s="16"/>
      <c r="L184" s="16"/>
      <c r="M184" s="19"/>
      <c r="N184" s="16"/>
      <c r="O184" s="16"/>
      <c r="P184" s="16"/>
      <c r="Q184" s="21"/>
      <c r="R184" s="33"/>
      <c r="S184" s="16"/>
      <c r="T184" s="16"/>
      <c r="U184" s="13"/>
      <c r="V184" s="16"/>
      <c r="W184" s="16"/>
      <c r="X184" s="36"/>
      <c r="Y184" s="36"/>
      <c r="AA184" s="40"/>
      <c r="AH184" s="39"/>
      <c r="AX184" s="13"/>
      <c r="AY184" s="13"/>
      <c r="AZ184" s="13"/>
      <c r="BA184" s="13"/>
      <c r="BB184" s="13"/>
    </row>
    <row r="185" spans="1:54" s="37" customFormat="1" x14ac:dyDescent="0.25">
      <c r="A185" s="153"/>
      <c r="B185" s="21"/>
      <c r="C185" s="21"/>
      <c r="D185" s="15"/>
      <c r="E185" s="15"/>
      <c r="F185" s="16"/>
      <c r="G185" s="21"/>
      <c r="H185" s="19"/>
      <c r="I185" s="16"/>
      <c r="J185" s="16"/>
      <c r="K185" s="16"/>
      <c r="L185" s="16"/>
      <c r="M185" s="19"/>
      <c r="N185" s="16"/>
      <c r="O185" s="16"/>
      <c r="P185" s="16"/>
      <c r="Q185" s="21"/>
      <c r="R185" s="33"/>
      <c r="S185" s="16"/>
      <c r="T185" s="16"/>
      <c r="U185" s="13"/>
      <c r="V185" s="16"/>
      <c r="W185" s="16"/>
      <c r="X185" s="36"/>
      <c r="Y185" s="36"/>
      <c r="AA185" s="40"/>
      <c r="AH185" s="39"/>
      <c r="AX185" s="13"/>
      <c r="AY185" s="13"/>
      <c r="AZ185" s="13"/>
      <c r="BA185" s="13"/>
      <c r="BB185" s="13"/>
    </row>
    <row r="186" spans="1:54" s="37" customFormat="1" x14ac:dyDescent="0.25">
      <c r="A186" s="153"/>
      <c r="B186" s="21"/>
      <c r="C186" s="21"/>
      <c r="D186" s="15"/>
      <c r="E186" s="15"/>
      <c r="F186" s="16"/>
      <c r="G186" s="21"/>
      <c r="H186" s="19"/>
      <c r="I186" s="16"/>
      <c r="J186" s="16"/>
      <c r="K186" s="16"/>
      <c r="L186" s="16"/>
      <c r="M186" s="19"/>
      <c r="N186" s="16"/>
      <c r="O186" s="16"/>
      <c r="P186" s="16"/>
      <c r="Q186" s="21"/>
      <c r="R186" s="33"/>
      <c r="S186" s="16"/>
      <c r="T186" s="16"/>
      <c r="U186" s="13"/>
      <c r="V186" s="16"/>
      <c r="W186" s="16"/>
      <c r="X186" s="36"/>
      <c r="Y186" s="36"/>
      <c r="AA186" s="40"/>
      <c r="AH186" s="39"/>
      <c r="AX186" s="13"/>
      <c r="AY186" s="13"/>
      <c r="AZ186" s="13"/>
      <c r="BA186" s="13"/>
      <c r="BB186" s="13"/>
    </row>
    <row r="187" spans="1:54" s="37" customFormat="1" x14ac:dyDescent="0.25">
      <c r="A187" s="153"/>
      <c r="B187" s="21"/>
      <c r="C187" s="21"/>
      <c r="D187" s="15"/>
      <c r="E187" s="15"/>
      <c r="F187" s="16"/>
      <c r="G187" s="21"/>
      <c r="H187" s="19"/>
      <c r="I187" s="16"/>
      <c r="J187" s="16"/>
      <c r="K187" s="16"/>
      <c r="L187" s="16"/>
      <c r="M187" s="19"/>
      <c r="N187" s="16"/>
      <c r="O187" s="16"/>
      <c r="P187" s="16"/>
      <c r="Q187" s="21"/>
      <c r="R187" s="33"/>
      <c r="S187" s="16"/>
      <c r="T187" s="16"/>
      <c r="U187" s="13"/>
      <c r="V187" s="16"/>
      <c r="W187" s="16"/>
      <c r="X187" s="36"/>
      <c r="Y187" s="36"/>
      <c r="AA187" s="40"/>
      <c r="AH187" s="39"/>
      <c r="AX187" s="13"/>
      <c r="AY187" s="13"/>
      <c r="AZ187" s="13"/>
      <c r="BA187" s="13"/>
      <c r="BB187" s="13"/>
    </row>
    <row r="188" spans="1:54" s="37" customFormat="1" x14ac:dyDescent="0.25">
      <c r="A188" s="153"/>
      <c r="B188" s="21"/>
      <c r="C188" s="21"/>
      <c r="D188" s="15"/>
      <c r="E188" s="15"/>
      <c r="F188" s="16"/>
      <c r="G188" s="21"/>
      <c r="H188" s="19"/>
      <c r="I188" s="16"/>
      <c r="J188" s="16"/>
      <c r="K188" s="16"/>
      <c r="L188" s="16"/>
      <c r="M188" s="19"/>
      <c r="N188" s="16"/>
      <c r="O188" s="16"/>
      <c r="P188" s="16"/>
      <c r="Q188" s="21"/>
      <c r="R188" s="33"/>
      <c r="S188" s="16"/>
      <c r="T188" s="16"/>
      <c r="U188" s="13"/>
      <c r="V188" s="16"/>
      <c r="W188" s="16"/>
      <c r="X188" s="36"/>
      <c r="Y188" s="36"/>
      <c r="AA188" s="40"/>
      <c r="AH188" s="39"/>
      <c r="AX188" s="13"/>
      <c r="AY188" s="13"/>
      <c r="AZ188" s="13"/>
      <c r="BA188" s="13"/>
      <c r="BB188" s="13"/>
    </row>
    <row r="189" spans="1:54" s="37" customFormat="1" x14ac:dyDescent="0.25">
      <c r="A189" s="153"/>
      <c r="B189" s="21"/>
      <c r="C189" s="21"/>
      <c r="D189" s="15"/>
      <c r="E189" s="15"/>
      <c r="F189" s="16"/>
      <c r="G189" s="21"/>
      <c r="H189" s="19"/>
      <c r="I189" s="16"/>
      <c r="J189" s="16"/>
      <c r="K189" s="16"/>
      <c r="L189" s="16"/>
      <c r="M189" s="19"/>
      <c r="N189" s="16"/>
      <c r="O189" s="16"/>
      <c r="P189" s="16"/>
      <c r="Q189" s="21"/>
      <c r="R189" s="33"/>
      <c r="S189" s="16"/>
      <c r="T189" s="16"/>
      <c r="U189" s="13"/>
      <c r="V189" s="16"/>
      <c r="W189" s="16"/>
      <c r="X189" s="36"/>
      <c r="Y189" s="36"/>
      <c r="AA189" s="40"/>
      <c r="AH189" s="39"/>
      <c r="AX189" s="13"/>
      <c r="AY189" s="13"/>
      <c r="AZ189" s="13"/>
      <c r="BA189" s="13"/>
      <c r="BB189" s="13"/>
    </row>
    <row r="190" spans="1:54" s="37" customFormat="1" x14ac:dyDescent="0.25">
      <c r="A190" s="153"/>
      <c r="B190" s="21"/>
      <c r="C190" s="21"/>
      <c r="D190" s="15"/>
      <c r="E190" s="15"/>
      <c r="F190" s="16"/>
      <c r="G190" s="21"/>
      <c r="H190" s="19"/>
      <c r="I190" s="16"/>
      <c r="J190" s="16"/>
      <c r="K190" s="16"/>
      <c r="L190" s="16"/>
      <c r="M190" s="19"/>
      <c r="N190" s="16"/>
      <c r="O190" s="16"/>
      <c r="P190" s="16"/>
      <c r="Q190" s="21"/>
      <c r="R190" s="33"/>
      <c r="S190" s="16"/>
      <c r="T190" s="16"/>
      <c r="U190" s="13"/>
      <c r="V190" s="16"/>
      <c r="W190" s="16"/>
      <c r="X190" s="36"/>
      <c r="Y190" s="36"/>
      <c r="AA190" s="40"/>
      <c r="AH190" s="39"/>
      <c r="AX190" s="13"/>
      <c r="AY190" s="13"/>
      <c r="AZ190" s="13"/>
      <c r="BA190" s="13"/>
      <c r="BB190" s="13"/>
    </row>
    <row r="191" spans="1:54" s="37" customFormat="1" x14ac:dyDescent="0.25">
      <c r="A191" s="153"/>
      <c r="B191" s="21"/>
      <c r="C191" s="21"/>
      <c r="D191" s="15"/>
      <c r="E191" s="15"/>
      <c r="F191" s="16"/>
      <c r="G191" s="21"/>
      <c r="H191" s="19"/>
      <c r="I191" s="16"/>
      <c r="J191" s="16"/>
      <c r="K191" s="16"/>
      <c r="L191" s="16"/>
      <c r="M191" s="19"/>
      <c r="N191" s="16"/>
      <c r="O191" s="16"/>
      <c r="P191" s="16"/>
      <c r="Q191" s="21"/>
      <c r="R191" s="33"/>
      <c r="S191" s="16"/>
      <c r="T191" s="16"/>
      <c r="U191" s="13"/>
      <c r="V191" s="16"/>
      <c r="W191" s="16"/>
      <c r="X191" s="36"/>
      <c r="Y191" s="36"/>
      <c r="AA191" s="40"/>
      <c r="AH191" s="39"/>
      <c r="AX191" s="13"/>
      <c r="AY191" s="13"/>
      <c r="AZ191" s="13"/>
      <c r="BA191" s="13"/>
      <c r="BB191" s="13"/>
    </row>
    <row r="192" spans="1:54" s="37" customFormat="1" x14ac:dyDescent="0.25">
      <c r="A192" s="153"/>
      <c r="B192" s="21"/>
      <c r="C192" s="21"/>
      <c r="D192" s="15"/>
      <c r="E192" s="15"/>
      <c r="F192" s="16"/>
      <c r="G192" s="21"/>
      <c r="H192" s="19"/>
      <c r="I192" s="16"/>
      <c r="J192" s="16"/>
      <c r="K192" s="16"/>
      <c r="L192" s="16"/>
      <c r="M192" s="19"/>
      <c r="N192" s="16"/>
      <c r="O192" s="16"/>
      <c r="P192" s="16"/>
      <c r="Q192" s="21"/>
      <c r="R192" s="33"/>
      <c r="S192" s="16"/>
      <c r="T192" s="16"/>
      <c r="U192" s="13"/>
      <c r="V192" s="16"/>
      <c r="W192" s="16"/>
      <c r="X192" s="36"/>
      <c r="Y192" s="36"/>
      <c r="AA192" s="40"/>
      <c r="AH192" s="39"/>
      <c r="AX192" s="13"/>
      <c r="AY192" s="13"/>
      <c r="AZ192" s="13"/>
      <c r="BA192" s="13"/>
      <c r="BB192" s="13"/>
    </row>
    <row r="193" spans="1:54" s="37" customFormat="1" x14ac:dyDescent="0.25">
      <c r="A193" s="153"/>
      <c r="B193" s="21"/>
      <c r="C193" s="21"/>
      <c r="D193" s="15"/>
      <c r="E193" s="15"/>
      <c r="F193" s="16"/>
      <c r="G193" s="21"/>
      <c r="H193" s="19"/>
      <c r="I193" s="16"/>
      <c r="J193" s="16"/>
      <c r="K193" s="16"/>
      <c r="L193" s="16"/>
      <c r="M193" s="19"/>
      <c r="N193" s="16"/>
      <c r="O193" s="16"/>
      <c r="P193" s="16"/>
      <c r="Q193" s="21"/>
      <c r="R193" s="33"/>
      <c r="S193" s="16"/>
      <c r="T193" s="16"/>
      <c r="U193" s="13"/>
      <c r="V193" s="16"/>
      <c r="W193" s="16"/>
      <c r="X193" s="36"/>
      <c r="Y193" s="36"/>
      <c r="AA193" s="40"/>
      <c r="AH193" s="39"/>
      <c r="AX193" s="13"/>
      <c r="AY193" s="13"/>
      <c r="AZ193" s="13"/>
      <c r="BA193" s="13"/>
      <c r="BB193" s="13"/>
    </row>
    <row r="194" spans="1:54" s="37" customFormat="1" x14ac:dyDescent="0.25">
      <c r="A194" s="153"/>
      <c r="B194" s="21"/>
      <c r="C194" s="21"/>
      <c r="D194" s="15"/>
      <c r="E194" s="15"/>
      <c r="F194" s="16"/>
      <c r="G194" s="21"/>
      <c r="H194" s="19"/>
      <c r="I194" s="16"/>
      <c r="J194" s="16"/>
      <c r="K194" s="16"/>
      <c r="L194" s="16"/>
      <c r="M194" s="19"/>
      <c r="N194" s="16"/>
      <c r="O194" s="16"/>
      <c r="P194" s="16"/>
      <c r="Q194" s="21"/>
      <c r="R194" s="33"/>
      <c r="S194" s="16"/>
      <c r="T194" s="16"/>
      <c r="U194" s="13"/>
      <c r="V194" s="16"/>
      <c r="W194" s="16"/>
      <c r="X194" s="36"/>
      <c r="Y194" s="36"/>
      <c r="AA194" s="40"/>
      <c r="AH194" s="39"/>
      <c r="AX194" s="13"/>
      <c r="AY194" s="13"/>
      <c r="AZ194" s="13"/>
      <c r="BA194" s="13"/>
      <c r="BB194" s="13"/>
    </row>
    <row r="195" spans="1:54" s="37" customFormat="1" x14ac:dyDescent="0.25">
      <c r="A195" s="153"/>
      <c r="B195" s="21"/>
      <c r="C195" s="21"/>
      <c r="D195" s="15"/>
      <c r="E195" s="15"/>
      <c r="F195" s="16"/>
      <c r="G195" s="21"/>
      <c r="H195" s="19"/>
      <c r="I195" s="16"/>
      <c r="J195" s="16"/>
      <c r="K195" s="16"/>
      <c r="L195" s="16"/>
      <c r="M195" s="19"/>
      <c r="N195" s="16"/>
      <c r="O195" s="16"/>
      <c r="P195" s="16"/>
      <c r="Q195" s="21"/>
      <c r="R195" s="33"/>
      <c r="S195" s="16"/>
      <c r="T195" s="16"/>
      <c r="U195" s="13"/>
      <c r="V195" s="16"/>
      <c r="W195" s="16"/>
      <c r="X195" s="36"/>
      <c r="Y195" s="36"/>
      <c r="AA195" s="40"/>
      <c r="AH195" s="39"/>
      <c r="AX195" s="13"/>
      <c r="AY195" s="13"/>
      <c r="AZ195" s="13"/>
      <c r="BA195" s="13"/>
      <c r="BB195" s="13"/>
    </row>
    <row r="196" spans="1:54" s="37" customFormat="1" x14ac:dyDescent="0.25">
      <c r="A196" s="153"/>
      <c r="B196" s="21"/>
      <c r="C196" s="21"/>
      <c r="D196" s="15"/>
      <c r="E196" s="15"/>
      <c r="F196" s="16"/>
      <c r="G196" s="21"/>
      <c r="H196" s="19"/>
      <c r="I196" s="16"/>
      <c r="J196" s="16"/>
      <c r="K196" s="16"/>
      <c r="L196" s="16"/>
      <c r="M196" s="19"/>
      <c r="N196" s="16"/>
      <c r="O196" s="16"/>
      <c r="P196" s="16"/>
      <c r="Q196" s="21"/>
      <c r="R196" s="33"/>
      <c r="S196" s="16"/>
      <c r="T196" s="16"/>
      <c r="U196" s="13"/>
      <c r="V196" s="16"/>
      <c r="W196" s="16"/>
      <c r="X196" s="36"/>
      <c r="Y196" s="36"/>
      <c r="AA196" s="40"/>
      <c r="AH196" s="39"/>
      <c r="AX196" s="13"/>
      <c r="AY196" s="13"/>
      <c r="AZ196" s="13"/>
      <c r="BA196" s="13"/>
      <c r="BB196" s="13"/>
    </row>
    <row r="197" spans="1:54" s="37" customFormat="1" x14ac:dyDescent="0.25">
      <c r="A197" s="153"/>
      <c r="B197" s="21"/>
      <c r="C197" s="21"/>
      <c r="D197" s="15"/>
      <c r="E197" s="15"/>
      <c r="F197" s="16"/>
      <c r="G197" s="21"/>
      <c r="H197" s="19"/>
      <c r="I197" s="16"/>
      <c r="J197" s="16"/>
      <c r="K197" s="16"/>
      <c r="L197" s="16"/>
      <c r="M197" s="19"/>
      <c r="N197" s="16"/>
      <c r="O197" s="16"/>
      <c r="P197" s="16"/>
      <c r="Q197" s="21"/>
      <c r="R197" s="33"/>
      <c r="S197" s="16"/>
      <c r="T197" s="16"/>
      <c r="U197" s="13"/>
      <c r="V197" s="16"/>
      <c r="W197" s="16"/>
      <c r="X197" s="36"/>
      <c r="Y197" s="36"/>
      <c r="AA197" s="40"/>
      <c r="AH197" s="39"/>
      <c r="AX197" s="13"/>
      <c r="AY197" s="13"/>
      <c r="AZ197" s="13"/>
      <c r="BA197" s="13"/>
      <c r="BB197" s="13"/>
    </row>
    <row r="198" spans="1:54" s="37" customFormat="1" x14ac:dyDescent="0.25">
      <c r="A198" s="153"/>
      <c r="B198" s="21"/>
      <c r="C198" s="21"/>
      <c r="D198" s="15"/>
      <c r="E198" s="15"/>
      <c r="F198" s="16"/>
      <c r="G198" s="21"/>
      <c r="H198" s="19"/>
      <c r="I198" s="16"/>
      <c r="J198" s="16"/>
      <c r="K198" s="16"/>
      <c r="L198" s="16"/>
      <c r="M198" s="19"/>
      <c r="N198" s="16"/>
      <c r="O198" s="16"/>
      <c r="P198" s="16"/>
      <c r="Q198" s="21"/>
      <c r="R198" s="33"/>
      <c r="S198" s="16"/>
      <c r="T198" s="16"/>
      <c r="U198" s="13"/>
      <c r="V198" s="16"/>
      <c r="W198" s="16"/>
      <c r="X198" s="36"/>
      <c r="Y198" s="36"/>
      <c r="AA198" s="40"/>
      <c r="AH198" s="39"/>
      <c r="AX198" s="13"/>
      <c r="AY198" s="13"/>
      <c r="AZ198" s="13"/>
      <c r="BA198" s="13"/>
      <c r="BB198" s="13"/>
    </row>
    <row r="199" spans="1:54" s="37" customFormat="1" x14ac:dyDescent="0.25">
      <c r="A199" s="153"/>
      <c r="B199" s="21"/>
      <c r="C199" s="21"/>
      <c r="D199" s="15"/>
      <c r="E199" s="15"/>
      <c r="F199" s="16"/>
      <c r="G199" s="21"/>
      <c r="H199" s="19"/>
      <c r="I199" s="16"/>
      <c r="J199" s="16"/>
      <c r="K199" s="16"/>
      <c r="L199" s="16"/>
      <c r="M199" s="19"/>
      <c r="N199" s="16"/>
      <c r="O199" s="16"/>
      <c r="P199" s="16"/>
      <c r="Q199" s="21"/>
      <c r="R199" s="33"/>
      <c r="S199" s="16"/>
      <c r="T199" s="16"/>
      <c r="U199" s="13"/>
      <c r="V199" s="16"/>
      <c r="W199" s="16"/>
      <c r="X199" s="36"/>
      <c r="Y199" s="36"/>
      <c r="AA199" s="40"/>
      <c r="AH199" s="39"/>
      <c r="AX199" s="13"/>
      <c r="AY199" s="13"/>
      <c r="AZ199" s="13"/>
      <c r="BA199" s="13"/>
      <c r="BB199" s="13"/>
    </row>
    <row r="200" spans="1:54" s="37" customFormat="1" x14ac:dyDescent="0.25">
      <c r="A200" s="153"/>
      <c r="B200" s="21"/>
      <c r="C200" s="21"/>
      <c r="D200" s="15"/>
      <c r="E200" s="15"/>
      <c r="F200" s="16"/>
      <c r="G200" s="21"/>
      <c r="H200" s="19"/>
      <c r="I200" s="16"/>
      <c r="J200" s="16"/>
      <c r="K200" s="16"/>
      <c r="L200" s="16"/>
      <c r="M200" s="19"/>
      <c r="N200" s="16"/>
      <c r="O200" s="16"/>
      <c r="P200" s="16"/>
      <c r="Q200" s="21"/>
      <c r="R200" s="33"/>
      <c r="S200" s="16"/>
      <c r="T200" s="16"/>
      <c r="U200" s="13"/>
      <c r="V200" s="16"/>
      <c r="W200" s="16"/>
      <c r="X200" s="36"/>
      <c r="Y200" s="36"/>
      <c r="AA200" s="40"/>
      <c r="AH200" s="39"/>
      <c r="AX200" s="13"/>
      <c r="AY200" s="13"/>
      <c r="AZ200" s="13"/>
      <c r="BA200" s="13"/>
      <c r="BB200" s="13"/>
    </row>
    <row r="201" spans="1:54" s="37" customFormat="1" x14ac:dyDescent="0.25">
      <c r="A201" s="153"/>
      <c r="B201" s="21"/>
      <c r="C201" s="21"/>
      <c r="D201" s="15"/>
      <c r="E201" s="15"/>
      <c r="F201" s="16"/>
      <c r="G201" s="21"/>
      <c r="H201" s="19"/>
      <c r="I201" s="16"/>
      <c r="J201" s="16"/>
      <c r="K201" s="16"/>
      <c r="L201" s="16"/>
      <c r="M201" s="19"/>
      <c r="N201" s="16"/>
      <c r="O201" s="16"/>
      <c r="P201" s="16"/>
      <c r="Q201" s="21"/>
      <c r="R201" s="33"/>
      <c r="S201" s="16"/>
      <c r="T201" s="16"/>
      <c r="U201" s="13"/>
      <c r="V201" s="16"/>
      <c r="W201" s="16"/>
      <c r="X201" s="36"/>
      <c r="Y201" s="36"/>
      <c r="AA201" s="40"/>
      <c r="AH201" s="39"/>
      <c r="AX201" s="13"/>
      <c r="AY201" s="13"/>
      <c r="AZ201" s="13"/>
      <c r="BA201" s="13"/>
      <c r="BB201" s="13"/>
    </row>
    <row r="202" spans="1:54" s="37" customFormat="1" x14ac:dyDescent="0.25">
      <c r="A202" s="153"/>
      <c r="B202" s="21"/>
      <c r="C202" s="21"/>
      <c r="D202" s="15"/>
      <c r="E202" s="15"/>
      <c r="F202" s="16"/>
      <c r="G202" s="21"/>
      <c r="H202" s="19"/>
      <c r="I202" s="16"/>
      <c r="J202" s="16"/>
      <c r="K202" s="16"/>
      <c r="L202" s="16"/>
      <c r="M202" s="19"/>
      <c r="N202" s="16"/>
      <c r="O202" s="16"/>
      <c r="P202" s="16"/>
      <c r="Q202" s="21"/>
      <c r="R202" s="33"/>
      <c r="S202" s="16"/>
      <c r="T202" s="16"/>
      <c r="U202" s="13"/>
      <c r="V202" s="16"/>
      <c r="W202" s="16"/>
      <c r="X202" s="36"/>
      <c r="Y202" s="36"/>
      <c r="AA202" s="40"/>
      <c r="AH202" s="39"/>
      <c r="AX202" s="13"/>
      <c r="AY202" s="13"/>
      <c r="AZ202" s="13"/>
      <c r="BA202" s="13"/>
      <c r="BB202" s="13"/>
    </row>
    <row r="203" spans="1:54" s="37" customFormat="1" x14ac:dyDescent="0.25">
      <c r="A203" s="153"/>
      <c r="B203" s="21"/>
      <c r="C203" s="21"/>
      <c r="D203" s="15"/>
      <c r="E203" s="15"/>
      <c r="F203" s="16"/>
      <c r="G203" s="21"/>
      <c r="H203" s="19"/>
      <c r="I203" s="16"/>
      <c r="J203" s="16"/>
      <c r="K203" s="16"/>
      <c r="L203" s="16"/>
      <c r="M203" s="19"/>
      <c r="N203" s="16"/>
      <c r="O203" s="16"/>
      <c r="P203" s="16"/>
      <c r="Q203" s="21"/>
      <c r="R203" s="33"/>
      <c r="S203" s="16"/>
      <c r="T203" s="16"/>
      <c r="U203" s="13"/>
      <c r="V203" s="16"/>
      <c r="W203" s="16"/>
      <c r="X203" s="36"/>
      <c r="Y203" s="36"/>
      <c r="AA203" s="40"/>
      <c r="AH203" s="39"/>
      <c r="AX203" s="13"/>
      <c r="AY203" s="13"/>
      <c r="AZ203" s="13"/>
      <c r="BA203" s="13"/>
      <c r="BB203" s="13"/>
    </row>
    <row r="204" spans="1:54" s="37" customFormat="1" x14ac:dyDescent="0.25">
      <c r="A204" s="153"/>
      <c r="B204" s="21"/>
      <c r="C204" s="21"/>
      <c r="D204" s="15"/>
      <c r="E204" s="15"/>
      <c r="F204" s="16"/>
      <c r="G204" s="21"/>
      <c r="H204" s="19"/>
      <c r="I204" s="16"/>
      <c r="J204" s="16"/>
      <c r="K204" s="16"/>
      <c r="L204" s="16"/>
      <c r="M204" s="19"/>
      <c r="N204" s="16"/>
      <c r="O204" s="16"/>
      <c r="P204" s="16"/>
      <c r="Q204" s="21"/>
      <c r="R204" s="33"/>
      <c r="S204" s="16"/>
      <c r="T204" s="16"/>
      <c r="U204" s="13"/>
      <c r="V204" s="16"/>
      <c r="W204" s="16"/>
      <c r="X204" s="36"/>
      <c r="Y204" s="36"/>
      <c r="AA204" s="40"/>
      <c r="AH204" s="39"/>
      <c r="AX204" s="13"/>
      <c r="AY204" s="13"/>
      <c r="AZ204" s="13"/>
      <c r="BA204" s="13"/>
      <c r="BB204" s="13"/>
    </row>
    <row r="205" spans="1:54" s="37" customFormat="1" x14ac:dyDescent="0.25">
      <c r="A205" s="153"/>
      <c r="B205" s="21"/>
      <c r="C205" s="21"/>
      <c r="D205" s="15"/>
      <c r="E205" s="15"/>
      <c r="F205" s="16"/>
      <c r="G205" s="21"/>
      <c r="H205" s="19"/>
      <c r="I205" s="16"/>
      <c r="J205" s="16"/>
      <c r="K205" s="16"/>
      <c r="L205" s="16"/>
      <c r="M205" s="19"/>
      <c r="N205" s="16"/>
      <c r="O205" s="16"/>
      <c r="P205" s="16"/>
      <c r="Q205" s="21"/>
      <c r="R205" s="33"/>
      <c r="S205" s="16"/>
      <c r="T205" s="16"/>
      <c r="U205" s="13"/>
      <c r="V205" s="16"/>
      <c r="W205" s="16"/>
      <c r="X205" s="36"/>
      <c r="Y205" s="36"/>
      <c r="AA205" s="40"/>
      <c r="AH205" s="39"/>
      <c r="AX205" s="13"/>
      <c r="AY205" s="13"/>
      <c r="AZ205" s="13"/>
      <c r="BA205" s="13"/>
      <c r="BB205" s="13"/>
    </row>
    <row r="206" spans="1:54" s="37" customFormat="1" x14ac:dyDescent="0.25">
      <c r="A206" s="153"/>
      <c r="B206" s="21"/>
      <c r="C206" s="21"/>
      <c r="D206" s="15"/>
      <c r="E206" s="15"/>
      <c r="F206" s="16"/>
      <c r="G206" s="21"/>
      <c r="H206" s="19"/>
      <c r="I206" s="16"/>
      <c r="J206" s="16"/>
      <c r="K206" s="16"/>
      <c r="L206" s="16"/>
      <c r="M206" s="19"/>
      <c r="N206" s="16"/>
      <c r="O206" s="16"/>
      <c r="P206" s="16"/>
      <c r="Q206" s="21"/>
      <c r="R206" s="33"/>
      <c r="S206" s="16"/>
      <c r="T206" s="16"/>
      <c r="U206" s="13"/>
      <c r="V206" s="16"/>
      <c r="W206" s="16"/>
      <c r="X206" s="36"/>
      <c r="Y206" s="36"/>
      <c r="AA206" s="40"/>
      <c r="AH206" s="39"/>
      <c r="AX206" s="13"/>
      <c r="AY206" s="13"/>
      <c r="AZ206" s="13"/>
      <c r="BA206" s="13"/>
      <c r="BB206" s="13"/>
    </row>
    <row r="207" spans="1:54" s="37" customFormat="1" x14ac:dyDescent="0.25">
      <c r="A207" s="153"/>
      <c r="B207" s="21"/>
      <c r="C207" s="21"/>
      <c r="D207" s="15"/>
      <c r="E207" s="15"/>
      <c r="F207" s="16"/>
      <c r="G207" s="21"/>
      <c r="H207" s="19"/>
      <c r="I207" s="16"/>
      <c r="J207" s="16"/>
      <c r="K207" s="16"/>
      <c r="L207" s="16"/>
      <c r="M207" s="19"/>
      <c r="N207" s="16"/>
      <c r="O207" s="16"/>
      <c r="P207" s="16"/>
      <c r="Q207" s="21"/>
      <c r="R207" s="33"/>
      <c r="S207" s="16"/>
      <c r="T207" s="16"/>
      <c r="U207" s="13"/>
      <c r="V207" s="16"/>
      <c r="W207" s="16"/>
      <c r="X207" s="36"/>
      <c r="Y207" s="36"/>
      <c r="AA207" s="40"/>
      <c r="AH207" s="39"/>
      <c r="AX207" s="13"/>
      <c r="AY207" s="13"/>
      <c r="AZ207" s="13"/>
      <c r="BA207" s="13"/>
      <c r="BB207" s="13"/>
    </row>
    <row r="208" spans="1:54" s="37" customFormat="1" x14ac:dyDescent="0.25">
      <c r="A208" s="153"/>
      <c r="B208" s="21"/>
      <c r="C208" s="21"/>
      <c r="D208" s="15"/>
      <c r="E208" s="15"/>
      <c r="F208" s="16"/>
      <c r="G208" s="21"/>
      <c r="H208" s="19"/>
      <c r="I208" s="16"/>
      <c r="J208" s="16"/>
      <c r="K208" s="16"/>
      <c r="L208" s="16"/>
      <c r="M208" s="19"/>
      <c r="N208" s="16"/>
      <c r="O208" s="16"/>
      <c r="P208" s="16"/>
      <c r="Q208" s="21"/>
      <c r="R208" s="33"/>
      <c r="S208" s="16"/>
      <c r="T208" s="16"/>
      <c r="U208" s="13"/>
      <c r="V208" s="16"/>
      <c r="W208" s="16"/>
      <c r="X208" s="36"/>
      <c r="Y208" s="36"/>
      <c r="AA208" s="40"/>
      <c r="AH208" s="39"/>
      <c r="AX208" s="13"/>
      <c r="AY208" s="13"/>
      <c r="AZ208" s="13"/>
      <c r="BA208" s="13"/>
      <c r="BB208" s="13"/>
    </row>
    <row r="209" spans="1:54" s="37" customFormat="1" x14ac:dyDescent="0.25">
      <c r="A209" s="153"/>
      <c r="B209" s="21"/>
      <c r="C209" s="21"/>
      <c r="D209" s="15"/>
      <c r="E209" s="15"/>
      <c r="F209" s="16"/>
      <c r="G209" s="21"/>
      <c r="H209" s="19"/>
      <c r="I209" s="16"/>
      <c r="J209" s="16"/>
      <c r="K209" s="16"/>
      <c r="L209" s="16"/>
      <c r="M209" s="19"/>
      <c r="N209" s="16"/>
      <c r="O209" s="16"/>
      <c r="P209" s="16"/>
      <c r="Q209" s="21"/>
      <c r="R209" s="33"/>
      <c r="S209" s="16"/>
      <c r="T209" s="16"/>
      <c r="U209" s="13"/>
      <c r="V209" s="16"/>
      <c r="W209" s="16"/>
      <c r="X209" s="36"/>
      <c r="Y209" s="36"/>
      <c r="AA209" s="40"/>
      <c r="AH209" s="39"/>
      <c r="AX209" s="13"/>
      <c r="AY209" s="13"/>
      <c r="AZ209" s="13"/>
      <c r="BA209" s="13"/>
      <c r="BB209" s="13"/>
    </row>
    <row r="210" spans="1:54" s="37" customFormat="1" x14ac:dyDescent="0.25">
      <c r="A210" s="153"/>
      <c r="B210" s="21"/>
      <c r="C210" s="21"/>
      <c r="D210" s="15"/>
      <c r="E210" s="15"/>
      <c r="F210" s="16"/>
      <c r="G210" s="21"/>
      <c r="H210" s="19"/>
      <c r="I210" s="16"/>
      <c r="J210" s="16"/>
      <c r="K210" s="16"/>
      <c r="L210" s="16"/>
      <c r="M210" s="19"/>
      <c r="N210" s="16"/>
      <c r="O210" s="16"/>
      <c r="P210" s="16"/>
      <c r="Q210" s="21"/>
      <c r="R210" s="33"/>
      <c r="S210" s="16"/>
      <c r="T210" s="16"/>
      <c r="U210" s="13"/>
      <c r="V210" s="16"/>
      <c r="W210" s="16"/>
      <c r="X210" s="36"/>
      <c r="Y210" s="36"/>
      <c r="AA210" s="40"/>
      <c r="AH210" s="39"/>
      <c r="AX210" s="13"/>
      <c r="AY210" s="13"/>
      <c r="AZ210" s="13"/>
      <c r="BA210" s="13"/>
      <c r="BB210" s="13"/>
    </row>
    <row r="211" spans="1:54" s="37" customFormat="1" x14ac:dyDescent="0.25">
      <c r="A211" s="153"/>
      <c r="B211" s="21"/>
      <c r="C211" s="21"/>
      <c r="D211" s="15"/>
      <c r="E211" s="15"/>
      <c r="F211" s="16"/>
      <c r="G211" s="21"/>
      <c r="H211" s="19"/>
      <c r="I211" s="16"/>
      <c r="J211" s="16"/>
      <c r="K211" s="16"/>
      <c r="L211" s="16"/>
      <c r="M211" s="19"/>
      <c r="N211" s="16"/>
      <c r="O211" s="16"/>
      <c r="P211" s="16"/>
      <c r="Q211" s="21"/>
      <c r="R211" s="33"/>
      <c r="S211" s="16"/>
      <c r="T211" s="16"/>
      <c r="U211" s="13"/>
      <c r="V211" s="16"/>
      <c r="W211" s="16"/>
      <c r="X211" s="36"/>
      <c r="Y211" s="36"/>
      <c r="AA211" s="40"/>
      <c r="AH211" s="39"/>
      <c r="AX211" s="13"/>
      <c r="AY211" s="13"/>
      <c r="AZ211" s="13"/>
      <c r="BA211" s="13"/>
      <c r="BB211" s="13"/>
    </row>
    <row r="212" spans="1:54" s="37" customFormat="1" x14ac:dyDescent="0.25">
      <c r="A212" s="153"/>
      <c r="B212" s="21"/>
      <c r="C212" s="21"/>
      <c r="D212" s="15"/>
      <c r="E212" s="15"/>
      <c r="F212" s="16"/>
      <c r="G212" s="21"/>
      <c r="H212" s="19"/>
      <c r="I212" s="16"/>
      <c r="J212" s="16"/>
      <c r="K212" s="16"/>
      <c r="L212" s="16"/>
      <c r="M212" s="19"/>
      <c r="N212" s="16"/>
      <c r="O212" s="16"/>
      <c r="P212" s="16"/>
      <c r="Q212" s="21"/>
      <c r="R212" s="33"/>
      <c r="S212" s="16"/>
      <c r="T212" s="16"/>
      <c r="U212" s="13"/>
      <c r="V212" s="16"/>
      <c r="W212" s="16"/>
      <c r="X212" s="36"/>
      <c r="Y212" s="36"/>
      <c r="AA212" s="40"/>
      <c r="AH212" s="39"/>
      <c r="AX212" s="13"/>
      <c r="AY212" s="13"/>
      <c r="AZ212" s="13"/>
      <c r="BA212" s="13"/>
      <c r="BB212" s="13"/>
    </row>
    <row r="213" spans="1:54" s="37" customFormat="1" x14ac:dyDescent="0.25">
      <c r="A213" s="153"/>
      <c r="B213" s="21"/>
      <c r="C213" s="21"/>
      <c r="D213" s="15"/>
      <c r="E213" s="15"/>
      <c r="F213" s="16"/>
      <c r="G213" s="21"/>
      <c r="H213" s="19"/>
      <c r="I213" s="16"/>
      <c r="J213" s="16"/>
      <c r="K213" s="16"/>
      <c r="L213" s="16"/>
      <c r="M213" s="19"/>
      <c r="N213" s="16"/>
      <c r="O213" s="16"/>
      <c r="P213" s="16"/>
      <c r="Q213" s="21"/>
      <c r="R213" s="33"/>
      <c r="S213" s="16"/>
      <c r="T213" s="16"/>
      <c r="U213" s="13"/>
      <c r="V213" s="16"/>
      <c r="W213" s="16"/>
      <c r="X213" s="36"/>
      <c r="Y213" s="36"/>
      <c r="AA213" s="40"/>
      <c r="AH213" s="39"/>
      <c r="AX213" s="13"/>
      <c r="AY213" s="13"/>
      <c r="AZ213" s="13"/>
      <c r="BA213" s="13"/>
      <c r="BB213" s="13"/>
    </row>
    <row r="214" spans="1:54" s="37" customFormat="1" x14ac:dyDescent="0.25">
      <c r="A214" s="153"/>
      <c r="B214" s="21"/>
      <c r="C214" s="21"/>
      <c r="D214" s="15"/>
      <c r="E214" s="15"/>
      <c r="F214" s="16"/>
      <c r="G214" s="21"/>
      <c r="H214" s="19"/>
      <c r="I214" s="16"/>
      <c r="J214" s="16"/>
      <c r="K214" s="16"/>
      <c r="L214" s="16"/>
      <c r="M214" s="19"/>
      <c r="N214" s="16"/>
      <c r="O214" s="16"/>
      <c r="P214" s="16"/>
      <c r="Q214" s="21"/>
      <c r="R214" s="33"/>
      <c r="S214" s="16"/>
      <c r="T214" s="16"/>
      <c r="U214" s="13"/>
      <c r="V214" s="16"/>
      <c r="W214" s="16"/>
      <c r="X214" s="36"/>
      <c r="Y214" s="36"/>
      <c r="AA214" s="40"/>
      <c r="AH214" s="39"/>
      <c r="AX214" s="13"/>
      <c r="AY214" s="13"/>
      <c r="AZ214" s="13"/>
      <c r="BA214" s="13"/>
      <c r="BB214" s="13"/>
    </row>
    <row r="215" spans="1:54" s="37" customFormat="1" x14ac:dyDescent="0.25">
      <c r="A215" s="153"/>
      <c r="B215" s="21"/>
      <c r="C215" s="21"/>
      <c r="D215" s="15"/>
      <c r="E215" s="15"/>
      <c r="F215" s="16"/>
      <c r="G215" s="21"/>
      <c r="H215" s="19"/>
      <c r="I215" s="16"/>
      <c r="J215" s="16"/>
      <c r="K215" s="16"/>
      <c r="L215" s="16"/>
      <c r="M215" s="19"/>
      <c r="N215" s="16"/>
      <c r="O215" s="16"/>
      <c r="P215" s="16"/>
      <c r="Q215" s="21"/>
      <c r="R215" s="33"/>
      <c r="S215" s="16"/>
      <c r="T215" s="16"/>
      <c r="U215" s="13"/>
      <c r="V215" s="16"/>
      <c r="W215" s="16"/>
      <c r="X215" s="36"/>
      <c r="Y215" s="36"/>
      <c r="AA215" s="40"/>
      <c r="AH215" s="39"/>
      <c r="AX215" s="13"/>
      <c r="AY215" s="13"/>
      <c r="AZ215" s="13"/>
      <c r="BA215" s="13"/>
      <c r="BB215" s="13"/>
    </row>
    <row r="216" spans="1:54" s="37" customFormat="1" x14ac:dyDescent="0.25">
      <c r="A216" s="153"/>
      <c r="B216" s="21"/>
      <c r="C216" s="21"/>
      <c r="D216" s="15"/>
      <c r="E216" s="15"/>
      <c r="F216" s="16"/>
      <c r="G216" s="21"/>
      <c r="H216" s="19"/>
      <c r="I216" s="16"/>
      <c r="J216" s="16"/>
      <c r="K216" s="16"/>
      <c r="L216" s="16"/>
      <c r="M216" s="19"/>
      <c r="N216" s="16"/>
      <c r="O216" s="16"/>
      <c r="P216" s="16"/>
      <c r="Q216" s="21"/>
      <c r="R216" s="33"/>
      <c r="S216" s="16"/>
      <c r="T216" s="16"/>
      <c r="U216" s="13"/>
      <c r="V216" s="16"/>
      <c r="W216" s="16"/>
      <c r="X216" s="36"/>
      <c r="Y216" s="36"/>
      <c r="AA216" s="40"/>
      <c r="AH216" s="39"/>
      <c r="AX216" s="13"/>
      <c r="AY216" s="13"/>
      <c r="AZ216" s="13"/>
      <c r="BA216" s="13"/>
      <c r="BB216" s="13"/>
    </row>
    <row r="217" spans="1:54" s="37" customFormat="1" x14ac:dyDescent="0.25">
      <c r="A217" s="153"/>
      <c r="B217" s="21"/>
      <c r="C217" s="21"/>
      <c r="D217" s="15"/>
      <c r="E217" s="15"/>
      <c r="F217" s="16"/>
      <c r="G217" s="21"/>
      <c r="H217" s="19"/>
      <c r="I217" s="16"/>
      <c r="J217" s="16"/>
      <c r="K217" s="16"/>
      <c r="L217" s="16"/>
      <c r="M217" s="19"/>
      <c r="N217" s="16"/>
      <c r="O217" s="16"/>
      <c r="P217" s="16"/>
      <c r="Q217" s="21"/>
      <c r="R217" s="33"/>
      <c r="S217" s="16"/>
      <c r="T217" s="16"/>
      <c r="U217" s="13"/>
      <c r="V217" s="16"/>
      <c r="W217" s="16"/>
      <c r="X217" s="36"/>
      <c r="Y217" s="36"/>
      <c r="AA217" s="40"/>
      <c r="AH217" s="39"/>
      <c r="AX217" s="13"/>
      <c r="AY217" s="13"/>
      <c r="AZ217" s="13"/>
      <c r="BA217" s="13"/>
      <c r="BB217" s="13"/>
    </row>
    <row r="218" spans="1:54" s="37" customFormat="1" x14ac:dyDescent="0.25">
      <c r="A218" s="153"/>
      <c r="B218" s="21"/>
      <c r="C218" s="21"/>
      <c r="D218" s="15"/>
      <c r="E218" s="15"/>
      <c r="F218" s="16"/>
      <c r="G218" s="21"/>
      <c r="H218" s="19"/>
      <c r="I218" s="16"/>
      <c r="J218" s="16"/>
      <c r="K218" s="16"/>
      <c r="L218" s="16"/>
      <c r="M218" s="19"/>
      <c r="N218" s="16"/>
      <c r="O218" s="16"/>
      <c r="P218" s="16"/>
      <c r="Q218" s="21"/>
      <c r="R218" s="33"/>
      <c r="S218" s="16"/>
      <c r="T218" s="16"/>
      <c r="U218" s="13"/>
      <c r="V218" s="16"/>
      <c r="W218" s="16"/>
      <c r="X218" s="36"/>
      <c r="Y218" s="36"/>
      <c r="AA218" s="40"/>
      <c r="AH218" s="39"/>
      <c r="AX218" s="13"/>
      <c r="AY218" s="13"/>
      <c r="AZ218" s="13"/>
      <c r="BA218" s="13"/>
      <c r="BB218" s="13"/>
    </row>
    <row r="219" spans="1:54" s="37" customFormat="1" x14ac:dyDescent="0.25">
      <c r="A219" s="153"/>
      <c r="B219" s="21"/>
      <c r="C219" s="21"/>
      <c r="D219" s="15"/>
      <c r="E219" s="15"/>
      <c r="F219" s="16"/>
      <c r="G219" s="21"/>
      <c r="H219" s="19"/>
      <c r="I219" s="16"/>
      <c r="J219" s="16"/>
      <c r="K219" s="16"/>
      <c r="L219" s="16"/>
      <c r="M219" s="19"/>
      <c r="N219" s="16"/>
      <c r="O219" s="16"/>
      <c r="P219" s="16"/>
      <c r="Q219" s="21"/>
      <c r="R219" s="33"/>
      <c r="S219" s="16"/>
      <c r="T219" s="16"/>
      <c r="U219" s="13"/>
      <c r="V219" s="16"/>
      <c r="W219" s="16"/>
      <c r="X219" s="36"/>
      <c r="Y219" s="36"/>
      <c r="AA219" s="40"/>
      <c r="AH219" s="39"/>
      <c r="AX219" s="13"/>
      <c r="AY219" s="13"/>
      <c r="AZ219" s="13"/>
      <c r="BA219" s="13"/>
      <c r="BB219" s="13"/>
    </row>
    <row r="220" spans="1:54" s="37" customFormat="1" x14ac:dyDescent="0.25">
      <c r="A220" s="153"/>
      <c r="B220" s="21"/>
      <c r="C220" s="21"/>
      <c r="D220" s="15"/>
      <c r="E220" s="15"/>
      <c r="F220" s="16"/>
      <c r="G220" s="21"/>
      <c r="H220" s="19"/>
      <c r="I220" s="16"/>
      <c r="J220" s="16"/>
      <c r="K220" s="16"/>
      <c r="L220" s="16"/>
      <c r="M220" s="19"/>
      <c r="N220" s="16"/>
      <c r="O220" s="16"/>
      <c r="P220" s="16"/>
      <c r="Q220" s="21"/>
      <c r="R220" s="33"/>
      <c r="S220" s="16"/>
      <c r="T220" s="16"/>
      <c r="U220" s="13"/>
      <c r="V220" s="16"/>
      <c r="W220" s="16"/>
      <c r="X220" s="36"/>
      <c r="Y220" s="36"/>
      <c r="AA220" s="40"/>
      <c r="AH220" s="39"/>
      <c r="AX220" s="13"/>
      <c r="AY220" s="13"/>
      <c r="AZ220" s="13"/>
      <c r="BA220" s="13"/>
      <c r="BB220" s="13"/>
    </row>
    <row r="221" spans="1:54" s="37" customFormat="1" x14ac:dyDescent="0.25">
      <c r="A221" s="153"/>
      <c r="B221" s="21"/>
      <c r="C221" s="21"/>
      <c r="D221" s="15"/>
      <c r="E221" s="15"/>
      <c r="F221" s="16"/>
      <c r="G221" s="21"/>
      <c r="H221" s="19"/>
      <c r="I221" s="16"/>
      <c r="J221" s="16"/>
      <c r="K221" s="16"/>
      <c r="L221" s="16"/>
      <c r="M221" s="19"/>
      <c r="N221" s="16"/>
      <c r="O221" s="16"/>
      <c r="P221" s="16"/>
      <c r="Q221" s="21"/>
      <c r="R221" s="33"/>
      <c r="S221" s="16"/>
      <c r="T221" s="16"/>
      <c r="U221" s="13"/>
      <c r="V221" s="16"/>
      <c r="W221" s="16"/>
      <c r="X221" s="36"/>
      <c r="Y221" s="36"/>
      <c r="AA221" s="40"/>
      <c r="AH221" s="39"/>
      <c r="AX221" s="13"/>
      <c r="AY221" s="13"/>
      <c r="AZ221" s="13"/>
      <c r="BA221" s="13"/>
      <c r="BB221" s="13"/>
    </row>
    <row r="222" spans="1:54" s="37" customFormat="1" x14ac:dyDescent="0.25">
      <c r="A222" s="153"/>
      <c r="B222" s="21"/>
      <c r="C222" s="21"/>
      <c r="D222" s="15"/>
      <c r="E222" s="15"/>
      <c r="F222" s="16"/>
      <c r="G222" s="21"/>
      <c r="H222" s="19"/>
      <c r="I222" s="16"/>
      <c r="J222" s="16"/>
      <c r="K222" s="16"/>
      <c r="L222" s="16"/>
      <c r="M222" s="19"/>
      <c r="N222" s="16"/>
      <c r="O222" s="16"/>
      <c r="P222" s="16"/>
      <c r="Q222" s="21"/>
      <c r="R222" s="33"/>
      <c r="S222" s="16"/>
      <c r="T222" s="16"/>
      <c r="U222" s="13"/>
      <c r="V222" s="16"/>
      <c r="W222" s="16"/>
      <c r="X222" s="36"/>
      <c r="Y222" s="36"/>
      <c r="AA222" s="40"/>
      <c r="AH222" s="39"/>
      <c r="AX222" s="13"/>
      <c r="AY222" s="13"/>
      <c r="AZ222" s="13"/>
      <c r="BA222" s="13"/>
      <c r="BB222" s="13"/>
    </row>
    <row r="223" spans="1:54" s="37" customFormat="1" x14ac:dyDescent="0.25">
      <c r="A223" s="153"/>
      <c r="B223" s="21"/>
      <c r="C223" s="21"/>
      <c r="D223" s="15"/>
      <c r="E223" s="15"/>
      <c r="F223" s="16"/>
      <c r="G223" s="21"/>
      <c r="H223" s="19"/>
      <c r="I223" s="16"/>
      <c r="J223" s="16"/>
      <c r="K223" s="16"/>
      <c r="L223" s="16"/>
      <c r="M223" s="19"/>
      <c r="N223" s="16"/>
      <c r="O223" s="16"/>
      <c r="P223" s="16"/>
      <c r="Q223" s="21"/>
      <c r="R223" s="33"/>
      <c r="S223" s="16"/>
      <c r="T223" s="16"/>
      <c r="U223" s="13"/>
      <c r="V223" s="16"/>
      <c r="W223" s="16"/>
      <c r="X223" s="36"/>
      <c r="Y223" s="36"/>
      <c r="AA223" s="40"/>
      <c r="AH223" s="39"/>
      <c r="AX223" s="13"/>
      <c r="AY223" s="13"/>
      <c r="AZ223" s="13"/>
      <c r="BA223" s="13"/>
      <c r="BB223" s="13"/>
    </row>
    <row r="224" spans="1:54" s="37" customFormat="1" x14ac:dyDescent="0.25">
      <c r="A224" s="153"/>
      <c r="B224" s="21"/>
      <c r="C224" s="21"/>
      <c r="D224" s="15"/>
      <c r="E224" s="15"/>
      <c r="F224" s="16"/>
      <c r="G224" s="21"/>
      <c r="H224" s="19"/>
      <c r="I224" s="16"/>
      <c r="J224" s="16"/>
      <c r="K224" s="16"/>
      <c r="L224" s="16"/>
      <c r="M224" s="19"/>
      <c r="N224" s="16"/>
      <c r="O224" s="16"/>
      <c r="P224" s="16"/>
      <c r="Q224" s="21"/>
      <c r="R224" s="33"/>
      <c r="S224" s="16"/>
      <c r="T224" s="16"/>
      <c r="U224" s="13"/>
      <c r="V224" s="16"/>
      <c r="W224" s="16"/>
      <c r="X224" s="36"/>
      <c r="Y224" s="36"/>
      <c r="AA224" s="40"/>
      <c r="AH224" s="39"/>
      <c r="AX224" s="13"/>
      <c r="AY224" s="13"/>
      <c r="AZ224" s="13"/>
      <c r="BA224" s="13"/>
      <c r="BB224" s="13"/>
    </row>
    <row r="225" spans="1:54" s="37" customFormat="1" x14ac:dyDescent="0.25">
      <c r="A225" s="153"/>
      <c r="B225" s="21"/>
      <c r="C225" s="21"/>
      <c r="D225" s="15"/>
      <c r="E225" s="15"/>
      <c r="F225" s="16"/>
      <c r="G225" s="21"/>
      <c r="H225" s="19"/>
      <c r="I225" s="16"/>
      <c r="J225" s="16"/>
      <c r="K225" s="16"/>
      <c r="L225" s="16"/>
      <c r="M225" s="19"/>
      <c r="N225" s="16"/>
      <c r="O225" s="16"/>
      <c r="P225" s="16"/>
      <c r="Q225" s="21"/>
      <c r="R225" s="33"/>
      <c r="S225" s="16"/>
      <c r="T225" s="16"/>
      <c r="U225" s="13"/>
      <c r="V225" s="16"/>
      <c r="W225" s="16"/>
      <c r="X225" s="36"/>
      <c r="Y225" s="36"/>
      <c r="AA225" s="40"/>
      <c r="AH225" s="39"/>
      <c r="AX225" s="13"/>
      <c r="AY225" s="13"/>
      <c r="AZ225" s="13"/>
      <c r="BA225" s="13"/>
      <c r="BB225" s="13"/>
    </row>
    <row r="226" spans="1:54" s="37" customFormat="1" x14ac:dyDescent="0.25">
      <c r="A226" s="153"/>
      <c r="B226" s="21"/>
      <c r="C226" s="21"/>
      <c r="D226" s="15"/>
      <c r="E226" s="15"/>
      <c r="F226" s="16"/>
      <c r="G226" s="21"/>
      <c r="H226" s="19"/>
      <c r="I226" s="16"/>
      <c r="J226" s="16"/>
      <c r="K226" s="16"/>
      <c r="L226" s="16"/>
      <c r="M226" s="19"/>
      <c r="N226" s="16"/>
      <c r="O226" s="16"/>
      <c r="P226" s="16"/>
      <c r="Q226" s="21"/>
      <c r="R226" s="33"/>
      <c r="S226" s="16"/>
      <c r="T226" s="16"/>
      <c r="U226" s="13"/>
      <c r="V226" s="16"/>
      <c r="W226" s="16"/>
      <c r="X226" s="36"/>
      <c r="Y226" s="36"/>
      <c r="AA226" s="40"/>
      <c r="AH226" s="39"/>
      <c r="AX226" s="13"/>
      <c r="AY226" s="13"/>
      <c r="AZ226" s="13"/>
      <c r="BA226" s="13"/>
      <c r="BB226" s="13"/>
    </row>
    <row r="227" spans="1:54" s="37" customFormat="1" x14ac:dyDescent="0.25">
      <c r="A227" s="153"/>
      <c r="B227" s="21"/>
      <c r="C227" s="21"/>
      <c r="D227" s="15"/>
      <c r="E227" s="15"/>
      <c r="F227" s="16"/>
      <c r="G227" s="21"/>
      <c r="H227" s="19"/>
      <c r="I227" s="16"/>
      <c r="J227" s="16"/>
      <c r="K227" s="16"/>
      <c r="L227" s="16"/>
      <c r="M227" s="19"/>
      <c r="N227" s="16"/>
      <c r="O227" s="16"/>
      <c r="P227" s="16"/>
      <c r="Q227" s="21"/>
      <c r="R227" s="33"/>
      <c r="S227" s="16"/>
      <c r="T227" s="16"/>
      <c r="U227" s="13"/>
      <c r="V227" s="16"/>
      <c r="W227" s="16"/>
      <c r="X227" s="36"/>
      <c r="Y227" s="36"/>
      <c r="AA227" s="40"/>
      <c r="AH227" s="39"/>
      <c r="AX227" s="13"/>
      <c r="AY227" s="13"/>
      <c r="AZ227" s="13"/>
      <c r="BA227" s="13"/>
      <c r="BB227" s="13"/>
    </row>
    <row r="228" spans="1:54" s="37" customFormat="1" x14ac:dyDescent="0.25">
      <c r="A228" s="153"/>
      <c r="B228" s="21"/>
      <c r="C228" s="21"/>
      <c r="D228" s="15"/>
      <c r="E228" s="15"/>
      <c r="F228" s="16"/>
      <c r="G228" s="21"/>
      <c r="H228" s="19"/>
      <c r="I228" s="16"/>
      <c r="J228" s="16"/>
      <c r="K228" s="16"/>
      <c r="L228" s="16"/>
      <c r="M228" s="19"/>
      <c r="N228" s="16"/>
      <c r="O228" s="16"/>
      <c r="P228" s="16"/>
      <c r="Q228" s="21"/>
      <c r="R228" s="33"/>
      <c r="S228" s="16"/>
      <c r="T228" s="16"/>
      <c r="U228" s="13"/>
      <c r="V228" s="16"/>
      <c r="W228" s="16"/>
      <c r="X228" s="36"/>
      <c r="Y228" s="36"/>
      <c r="AA228" s="40"/>
      <c r="AH228" s="39"/>
      <c r="AX228" s="13"/>
      <c r="AY228" s="13"/>
      <c r="AZ228" s="13"/>
      <c r="BA228" s="13"/>
      <c r="BB228" s="13"/>
    </row>
    <row r="229" spans="1:54" s="37" customFormat="1" x14ac:dyDescent="0.25">
      <c r="A229" s="153"/>
      <c r="B229" s="21"/>
      <c r="C229" s="21"/>
      <c r="D229" s="15"/>
      <c r="E229" s="15"/>
      <c r="F229" s="16"/>
      <c r="G229" s="21"/>
      <c r="H229" s="19"/>
      <c r="I229" s="16"/>
      <c r="J229" s="16"/>
      <c r="K229" s="16"/>
      <c r="L229" s="16"/>
      <c r="M229" s="19"/>
      <c r="N229" s="16"/>
      <c r="O229" s="16"/>
      <c r="P229" s="16"/>
      <c r="Q229" s="21"/>
      <c r="R229" s="33"/>
      <c r="S229" s="16"/>
      <c r="T229" s="16"/>
      <c r="U229" s="13"/>
      <c r="V229" s="16"/>
      <c r="W229" s="16"/>
      <c r="X229" s="36"/>
      <c r="Y229" s="36"/>
      <c r="AA229" s="40"/>
      <c r="AH229" s="39"/>
      <c r="AX229" s="13"/>
      <c r="AY229" s="13"/>
      <c r="AZ229" s="13"/>
      <c r="BA229" s="13"/>
      <c r="BB229" s="13"/>
    </row>
    <row r="230" spans="1:54" s="37" customFormat="1" x14ac:dyDescent="0.25">
      <c r="A230" s="153"/>
      <c r="B230" s="21"/>
      <c r="C230" s="21"/>
      <c r="D230" s="15"/>
      <c r="E230" s="15"/>
      <c r="F230" s="16"/>
      <c r="G230" s="21"/>
      <c r="H230" s="19"/>
      <c r="I230" s="16"/>
      <c r="J230" s="16"/>
      <c r="K230" s="16"/>
      <c r="L230" s="16"/>
      <c r="M230" s="19"/>
      <c r="N230" s="16"/>
      <c r="O230" s="16"/>
      <c r="P230" s="16"/>
      <c r="Q230" s="21"/>
      <c r="R230" s="33"/>
      <c r="S230" s="16"/>
      <c r="T230" s="16"/>
      <c r="U230" s="13"/>
      <c r="V230" s="16"/>
      <c r="W230" s="16"/>
      <c r="X230" s="36"/>
      <c r="Y230" s="36"/>
      <c r="AA230" s="40"/>
      <c r="AH230" s="39"/>
      <c r="AX230" s="13"/>
      <c r="AY230" s="13"/>
      <c r="AZ230" s="13"/>
      <c r="BA230" s="13"/>
      <c r="BB230" s="13"/>
    </row>
    <row r="231" spans="1:54" s="37" customFormat="1" x14ac:dyDescent="0.25">
      <c r="A231" s="153"/>
      <c r="B231" s="21"/>
      <c r="C231" s="21"/>
      <c r="D231" s="15"/>
      <c r="E231" s="15"/>
      <c r="F231" s="16"/>
      <c r="G231" s="21"/>
      <c r="H231" s="19"/>
      <c r="I231" s="16"/>
      <c r="J231" s="16"/>
      <c r="K231" s="16"/>
      <c r="L231" s="16"/>
      <c r="M231" s="19"/>
      <c r="N231" s="16"/>
      <c r="O231" s="16"/>
      <c r="P231" s="16"/>
      <c r="Q231" s="21"/>
      <c r="R231" s="33"/>
      <c r="S231" s="16"/>
      <c r="T231" s="16"/>
      <c r="U231" s="13"/>
      <c r="V231" s="16"/>
      <c r="W231" s="16"/>
      <c r="X231" s="36"/>
      <c r="Y231" s="36"/>
      <c r="AA231" s="40"/>
      <c r="AH231" s="39"/>
      <c r="AX231" s="13"/>
      <c r="AY231" s="13"/>
      <c r="AZ231" s="13"/>
      <c r="BA231" s="13"/>
      <c r="BB231" s="13"/>
    </row>
    <row r="232" spans="1:54" s="37" customFormat="1" x14ac:dyDescent="0.25">
      <c r="A232" s="153"/>
      <c r="B232" s="21"/>
      <c r="C232" s="21"/>
      <c r="D232" s="15"/>
      <c r="E232" s="15"/>
      <c r="F232" s="16"/>
      <c r="G232" s="21"/>
      <c r="H232" s="19"/>
      <c r="I232" s="16"/>
      <c r="J232" s="16"/>
      <c r="K232" s="16"/>
      <c r="L232" s="16"/>
      <c r="M232" s="19"/>
      <c r="N232" s="16"/>
      <c r="O232" s="16"/>
      <c r="P232" s="16"/>
      <c r="Q232" s="21"/>
      <c r="R232" s="33"/>
      <c r="S232" s="16"/>
      <c r="T232" s="16"/>
      <c r="U232" s="13"/>
      <c r="V232" s="16"/>
      <c r="W232" s="16"/>
      <c r="X232" s="36"/>
      <c r="Y232" s="36"/>
      <c r="AA232" s="40"/>
      <c r="AH232" s="39"/>
      <c r="AX232" s="13"/>
      <c r="AY232" s="13"/>
      <c r="AZ232" s="13"/>
      <c r="BA232" s="13"/>
      <c r="BB232" s="13"/>
    </row>
    <row r="233" spans="1:54" s="37" customFormat="1" x14ac:dyDescent="0.25">
      <c r="A233" s="153"/>
      <c r="B233" s="21"/>
      <c r="C233" s="21"/>
      <c r="D233" s="15"/>
      <c r="E233" s="15"/>
      <c r="F233" s="16"/>
      <c r="G233" s="21"/>
      <c r="H233" s="19"/>
      <c r="I233" s="16"/>
      <c r="J233" s="16"/>
      <c r="K233" s="16"/>
      <c r="L233" s="16"/>
      <c r="M233" s="19"/>
      <c r="N233" s="16"/>
      <c r="O233" s="16"/>
      <c r="P233" s="16"/>
      <c r="Q233" s="21"/>
      <c r="R233" s="33"/>
      <c r="S233" s="16"/>
      <c r="T233" s="16"/>
      <c r="U233" s="13"/>
      <c r="V233" s="16"/>
      <c r="W233" s="16"/>
      <c r="X233" s="36"/>
      <c r="Y233" s="36"/>
      <c r="AA233" s="40"/>
      <c r="AH233" s="39"/>
      <c r="AX233" s="13"/>
      <c r="AY233" s="13"/>
      <c r="AZ233" s="13"/>
      <c r="BA233" s="13"/>
      <c r="BB233" s="13"/>
    </row>
    <row r="234" spans="1:54" s="37" customFormat="1" x14ac:dyDescent="0.25">
      <c r="A234" s="153"/>
      <c r="B234" s="21"/>
      <c r="C234" s="21"/>
      <c r="D234" s="15"/>
      <c r="E234" s="15"/>
      <c r="F234" s="16"/>
      <c r="G234" s="21"/>
      <c r="H234" s="19"/>
      <c r="I234" s="16"/>
      <c r="J234" s="16"/>
      <c r="K234" s="16"/>
      <c r="L234" s="16"/>
      <c r="M234" s="19"/>
      <c r="N234" s="16"/>
      <c r="O234" s="16"/>
      <c r="P234" s="16"/>
      <c r="Q234" s="21"/>
      <c r="R234" s="33"/>
      <c r="S234" s="16"/>
      <c r="T234" s="16"/>
      <c r="U234" s="13"/>
      <c r="V234" s="16"/>
      <c r="W234" s="16"/>
      <c r="X234" s="36"/>
      <c r="Y234" s="36"/>
      <c r="AA234" s="40"/>
      <c r="AH234" s="39"/>
      <c r="AX234" s="13"/>
      <c r="AY234" s="13"/>
      <c r="AZ234" s="13"/>
      <c r="BA234" s="13"/>
      <c r="BB234" s="13"/>
    </row>
    <row r="235" spans="1:54" s="37" customFormat="1" x14ac:dyDescent="0.25">
      <c r="A235" s="153"/>
      <c r="B235" s="21"/>
      <c r="C235" s="21"/>
      <c r="D235" s="15"/>
      <c r="E235" s="15"/>
      <c r="F235" s="16"/>
      <c r="G235" s="21"/>
      <c r="H235" s="19"/>
      <c r="I235" s="16"/>
      <c r="J235" s="16"/>
      <c r="K235" s="16"/>
      <c r="L235" s="16"/>
      <c r="M235" s="19"/>
      <c r="N235" s="16"/>
      <c r="O235" s="16"/>
      <c r="P235" s="16"/>
      <c r="Q235" s="21"/>
      <c r="R235" s="33"/>
      <c r="S235" s="16"/>
      <c r="T235" s="16"/>
      <c r="U235" s="13"/>
      <c r="V235" s="16"/>
      <c r="W235" s="16"/>
      <c r="X235" s="36"/>
      <c r="Y235" s="36"/>
      <c r="AA235" s="40"/>
      <c r="AH235" s="39"/>
      <c r="AX235" s="13"/>
      <c r="AY235" s="13"/>
      <c r="AZ235" s="13"/>
      <c r="BA235" s="13"/>
      <c r="BB235" s="13"/>
    </row>
    <row r="236" spans="1:54" s="37" customFormat="1" x14ac:dyDescent="0.25">
      <c r="A236" s="153"/>
      <c r="B236" s="21"/>
      <c r="C236" s="21"/>
      <c r="D236" s="15"/>
      <c r="E236" s="15"/>
      <c r="F236" s="16"/>
      <c r="G236" s="21"/>
      <c r="H236" s="19"/>
      <c r="I236" s="16"/>
      <c r="J236" s="16"/>
      <c r="K236" s="16"/>
      <c r="L236" s="16"/>
      <c r="M236" s="19"/>
      <c r="N236" s="16"/>
      <c r="O236" s="16"/>
      <c r="P236" s="16"/>
      <c r="Q236" s="21"/>
      <c r="R236" s="33"/>
      <c r="S236" s="16"/>
      <c r="T236" s="16"/>
      <c r="U236" s="13"/>
      <c r="V236" s="16"/>
      <c r="W236" s="16"/>
      <c r="X236" s="36"/>
      <c r="Y236" s="36"/>
      <c r="AA236" s="40"/>
      <c r="AH236" s="39"/>
      <c r="AX236" s="13"/>
      <c r="AY236" s="13"/>
      <c r="AZ236" s="13"/>
      <c r="BA236" s="13"/>
      <c r="BB236" s="13"/>
    </row>
    <row r="237" spans="1:54" s="37" customFormat="1" x14ac:dyDescent="0.25">
      <c r="A237" s="153"/>
      <c r="B237" s="21"/>
      <c r="C237" s="21"/>
      <c r="D237" s="15"/>
      <c r="E237" s="15"/>
      <c r="F237" s="16"/>
      <c r="G237" s="21"/>
      <c r="H237" s="19"/>
      <c r="I237" s="16"/>
      <c r="J237" s="16"/>
      <c r="K237" s="16"/>
      <c r="L237" s="16"/>
      <c r="M237" s="19"/>
      <c r="N237" s="16"/>
      <c r="O237" s="16"/>
      <c r="P237" s="16"/>
      <c r="Q237" s="21"/>
      <c r="R237" s="33"/>
      <c r="S237" s="16"/>
      <c r="T237" s="16"/>
      <c r="U237" s="13"/>
      <c r="V237" s="16"/>
      <c r="W237" s="16"/>
      <c r="X237" s="36"/>
      <c r="Y237" s="36"/>
      <c r="AA237" s="40"/>
      <c r="AH237" s="39"/>
      <c r="AX237" s="13"/>
      <c r="AY237" s="13"/>
      <c r="AZ237" s="13"/>
      <c r="BA237" s="13"/>
      <c r="BB237" s="13"/>
    </row>
    <row r="238" spans="1:54" s="37" customFormat="1" x14ac:dyDescent="0.25">
      <c r="A238" s="153"/>
      <c r="B238" s="21"/>
      <c r="C238" s="21"/>
      <c r="D238" s="15"/>
      <c r="E238" s="15"/>
      <c r="F238" s="16"/>
      <c r="G238" s="21"/>
      <c r="H238" s="19"/>
      <c r="I238" s="16"/>
      <c r="J238" s="16"/>
      <c r="K238" s="16"/>
      <c r="L238" s="16"/>
      <c r="M238" s="19"/>
      <c r="N238" s="16"/>
      <c r="O238" s="16"/>
      <c r="P238" s="16"/>
      <c r="Q238" s="21"/>
      <c r="R238" s="33"/>
      <c r="S238" s="16"/>
      <c r="T238" s="16"/>
      <c r="U238" s="13"/>
      <c r="V238" s="16"/>
      <c r="W238" s="16"/>
      <c r="X238" s="36"/>
      <c r="Y238" s="36"/>
      <c r="AA238" s="40"/>
      <c r="AH238" s="39"/>
      <c r="AX238" s="13"/>
      <c r="AY238" s="13"/>
      <c r="AZ238" s="13"/>
      <c r="BA238" s="13"/>
      <c r="BB238" s="13"/>
    </row>
    <row r="239" spans="1:54" s="37" customFormat="1" x14ac:dyDescent="0.25">
      <c r="A239" s="153"/>
      <c r="B239" s="21"/>
      <c r="C239" s="21"/>
      <c r="D239" s="15"/>
      <c r="E239" s="15"/>
      <c r="F239" s="16"/>
      <c r="G239" s="21"/>
      <c r="H239" s="19"/>
      <c r="I239" s="16"/>
      <c r="J239" s="16"/>
      <c r="K239" s="16"/>
      <c r="L239" s="16"/>
      <c r="M239" s="19"/>
      <c r="N239" s="16"/>
      <c r="O239" s="16"/>
      <c r="P239" s="16"/>
      <c r="Q239" s="21"/>
      <c r="R239" s="33"/>
      <c r="S239" s="16"/>
      <c r="T239" s="16"/>
      <c r="U239" s="13"/>
      <c r="V239" s="16"/>
      <c r="W239" s="16"/>
      <c r="X239" s="36"/>
      <c r="Y239" s="36"/>
      <c r="AA239" s="40"/>
      <c r="AH239" s="39"/>
      <c r="AX239" s="13"/>
      <c r="AY239" s="13"/>
      <c r="AZ239" s="13"/>
      <c r="BA239" s="13"/>
      <c r="BB239" s="13"/>
    </row>
    <row r="240" spans="1:54" s="37" customFormat="1" x14ac:dyDescent="0.25">
      <c r="A240" s="153"/>
      <c r="B240" s="21"/>
      <c r="C240" s="21"/>
      <c r="D240" s="15"/>
      <c r="E240" s="15"/>
      <c r="F240" s="16"/>
      <c r="G240" s="21"/>
      <c r="H240" s="19"/>
      <c r="I240" s="16"/>
      <c r="J240" s="16"/>
      <c r="K240" s="16"/>
      <c r="L240" s="16"/>
      <c r="M240" s="19"/>
      <c r="N240" s="16"/>
      <c r="O240" s="16"/>
      <c r="P240" s="16"/>
      <c r="Q240" s="21"/>
      <c r="R240" s="33"/>
      <c r="S240" s="16"/>
      <c r="T240" s="16"/>
      <c r="U240" s="13"/>
      <c r="V240" s="16"/>
      <c r="W240" s="16"/>
      <c r="X240" s="36"/>
      <c r="Y240" s="36"/>
      <c r="AA240" s="40"/>
      <c r="AH240" s="39"/>
      <c r="AX240" s="13"/>
      <c r="AY240" s="13"/>
      <c r="AZ240" s="13"/>
      <c r="BA240" s="13"/>
      <c r="BB240" s="13"/>
    </row>
    <row r="241" spans="1:54" s="37" customFormat="1" x14ac:dyDescent="0.25">
      <c r="A241" s="153"/>
      <c r="B241" s="21"/>
      <c r="C241" s="21"/>
      <c r="D241" s="15"/>
      <c r="E241" s="15"/>
      <c r="F241" s="16"/>
      <c r="G241" s="21"/>
      <c r="H241" s="19"/>
      <c r="I241" s="16"/>
      <c r="J241" s="16"/>
      <c r="K241" s="16"/>
      <c r="L241" s="16"/>
      <c r="M241" s="19"/>
      <c r="N241" s="16"/>
      <c r="O241" s="16"/>
      <c r="P241" s="16"/>
      <c r="Q241" s="21"/>
      <c r="R241" s="33"/>
      <c r="S241" s="16"/>
      <c r="T241" s="16"/>
      <c r="U241" s="13"/>
      <c r="V241" s="16"/>
      <c r="W241" s="16"/>
      <c r="X241" s="36"/>
      <c r="Y241" s="36"/>
      <c r="AA241" s="40"/>
      <c r="AH241" s="39"/>
      <c r="AX241" s="13"/>
      <c r="AY241" s="13"/>
      <c r="AZ241" s="13"/>
      <c r="BA241" s="13"/>
      <c r="BB241" s="13"/>
    </row>
    <row r="242" spans="1:54" s="37" customFormat="1" x14ac:dyDescent="0.25">
      <c r="A242" s="153"/>
      <c r="B242" s="21"/>
      <c r="C242" s="21"/>
      <c r="D242" s="15"/>
      <c r="E242" s="15"/>
      <c r="F242" s="16"/>
      <c r="G242" s="21"/>
      <c r="H242" s="19"/>
      <c r="I242" s="16"/>
      <c r="J242" s="16"/>
      <c r="K242" s="16"/>
      <c r="L242" s="16"/>
      <c r="M242" s="19"/>
      <c r="N242" s="16"/>
      <c r="O242" s="16"/>
      <c r="P242" s="16"/>
      <c r="Q242" s="21"/>
      <c r="R242" s="33"/>
      <c r="S242" s="16"/>
      <c r="T242" s="16"/>
      <c r="U242" s="13"/>
      <c r="V242" s="16"/>
      <c r="W242" s="16"/>
      <c r="X242" s="36"/>
      <c r="Y242" s="36"/>
      <c r="AA242" s="40"/>
      <c r="AH242" s="39"/>
      <c r="AX242" s="13"/>
      <c r="AY242" s="13"/>
      <c r="AZ242" s="13"/>
      <c r="BA242" s="13"/>
      <c r="BB242" s="13"/>
    </row>
    <row r="243" spans="1:54" s="37" customFormat="1" x14ac:dyDescent="0.25">
      <c r="A243" s="153"/>
      <c r="B243" s="21"/>
      <c r="C243" s="21"/>
      <c r="D243" s="15"/>
      <c r="E243" s="15"/>
      <c r="F243" s="16"/>
      <c r="G243" s="21"/>
      <c r="H243" s="19"/>
      <c r="I243" s="16"/>
      <c r="J243" s="16"/>
      <c r="K243" s="16"/>
      <c r="L243" s="16"/>
      <c r="M243" s="19"/>
      <c r="N243" s="16"/>
      <c r="O243" s="16"/>
      <c r="P243" s="16"/>
      <c r="Q243" s="21"/>
      <c r="R243" s="33"/>
      <c r="S243" s="16"/>
      <c r="T243" s="16"/>
      <c r="U243" s="13"/>
      <c r="V243" s="16"/>
      <c r="W243" s="16"/>
      <c r="X243" s="36"/>
      <c r="Y243" s="36"/>
      <c r="AA243" s="40"/>
      <c r="AH243" s="39"/>
      <c r="AX243" s="13"/>
      <c r="AY243" s="13"/>
      <c r="AZ243" s="13"/>
      <c r="BA243" s="13"/>
      <c r="BB243" s="13"/>
    </row>
    <row r="244" spans="1:54" s="37" customFormat="1" x14ac:dyDescent="0.25">
      <c r="A244" s="153"/>
      <c r="B244" s="21"/>
      <c r="C244" s="21"/>
      <c r="D244" s="15"/>
      <c r="E244" s="15"/>
      <c r="F244" s="16"/>
      <c r="G244" s="21"/>
      <c r="H244" s="19"/>
      <c r="I244" s="16"/>
      <c r="J244" s="16"/>
      <c r="K244" s="16"/>
      <c r="L244" s="16"/>
      <c r="M244" s="19"/>
      <c r="N244" s="16"/>
      <c r="O244" s="16"/>
      <c r="P244" s="16"/>
      <c r="Q244" s="21"/>
      <c r="R244" s="33"/>
      <c r="S244" s="16"/>
      <c r="T244" s="16"/>
      <c r="U244" s="13"/>
      <c r="V244" s="16"/>
      <c r="W244" s="16"/>
      <c r="X244" s="36"/>
      <c r="Y244" s="36"/>
      <c r="AA244" s="40"/>
      <c r="AH244" s="39"/>
      <c r="AX244" s="13"/>
      <c r="AY244" s="13"/>
      <c r="AZ244" s="13"/>
      <c r="BA244" s="13"/>
      <c r="BB244" s="13"/>
    </row>
    <row r="245" spans="1:54" s="37" customFormat="1" x14ac:dyDescent="0.25">
      <c r="A245" s="153"/>
      <c r="B245" s="21"/>
      <c r="C245" s="21"/>
      <c r="D245" s="15"/>
      <c r="E245" s="15"/>
      <c r="F245" s="16"/>
      <c r="G245" s="21"/>
      <c r="H245" s="19"/>
      <c r="I245" s="16"/>
      <c r="J245" s="16"/>
      <c r="K245" s="16"/>
      <c r="L245" s="16"/>
      <c r="M245" s="19"/>
      <c r="N245" s="16"/>
      <c r="O245" s="16"/>
      <c r="P245" s="16"/>
      <c r="Q245" s="21"/>
      <c r="R245" s="33"/>
      <c r="S245" s="16"/>
      <c r="T245" s="16"/>
      <c r="U245" s="13"/>
      <c r="V245" s="16"/>
      <c r="W245" s="16"/>
      <c r="X245" s="36"/>
      <c r="Y245" s="36"/>
      <c r="AA245" s="40"/>
      <c r="AH245" s="39"/>
      <c r="AX245" s="13"/>
      <c r="AY245" s="13"/>
      <c r="AZ245" s="13"/>
      <c r="BA245" s="13"/>
      <c r="BB245" s="13"/>
    </row>
    <row r="246" spans="1:54" s="37" customFormat="1" x14ac:dyDescent="0.25">
      <c r="A246" s="153"/>
      <c r="B246" s="21"/>
      <c r="C246" s="21"/>
      <c r="D246" s="15"/>
      <c r="E246" s="15"/>
      <c r="F246" s="16"/>
      <c r="G246" s="21"/>
      <c r="H246" s="19"/>
      <c r="I246" s="16"/>
      <c r="J246" s="16"/>
      <c r="K246" s="16"/>
      <c r="L246" s="16"/>
      <c r="M246" s="19"/>
      <c r="N246" s="16"/>
      <c r="O246" s="16"/>
      <c r="P246" s="16"/>
      <c r="Q246" s="21"/>
      <c r="R246" s="33"/>
      <c r="S246" s="16"/>
      <c r="T246" s="16"/>
      <c r="U246" s="13"/>
      <c r="V246" s="16"/>
      <c r="W246" s="16"/>
      <c r="X246" s="36"/>
      <c r="Y246" s="36"/>
      <c r="AA246" s="40"/>
      <c r="AH246" s="39"/>
      <c r="AX246" s="13"/>
      <c r="AY246" s="13"/>
      <c r="AZ246" s="13"/>
      <c r="BA246" s="13"/>
      <c r="BB246" s="13"/>
    </row>
    <row r="247" spans="1:54" s="37" customFormat="1" x14ac:dyDescent="0.25">
      <c r="A247" s="153"/>
      <c r="B247" s="21"/>
      <c r="C247" s="21"/>
      <c r="D247" s="15"/>
      <c r="E247" s="15"/>
      <c r="F247" s="16"/>
      <c r="G247" s="21"/>
      <c r="H247" s="19"/>
      <c r="I247" s="16"/>
      <c r="J247" s="16"/>
      <c r="K247" s="16"/>
      <c r="L247" s="16"/>
      <c r="M247" s="19"/>
      <c r="N247" s="16"/>
      <c r="O247" s="16"/>
      <c r="P247" s="16"/>
      <c r="Q247" s="21"/>
      <c r="R247" s="33"/>
      <c r="S247" s="16"/>
      <c r="T247" s="16"/>
      <c r="U247" s="13"/>
      <c r="V247" s="16"/>
      <c r="W247" s="16"/>
      <c r="X247" s="36"/>
      <c r="Y247" s="36"/>
      <c r="AA247" s="40"/>
      <c r="AH247" s="39"/>
      <c r="AX247" s="13"/>
      <c r="AY247" s="13"/>
      <c r="AZ247" s="13"/>
      <c r="BA247" s="13"/>
      <c r="BB247" s="13"/>
    </row>
    <row r="248" spans="1:54" s="37" customFormat="1" x14ac:dyDescent="0.25">
      <c r="A248" s="153"/>
      <c r="B248" s="21"/>
      <c r="C248" s="21"/>
      <c r="D248" s="15"/>
      <c r="E248" s="15"/>
      <c r="F248" s="16"/>
      <c r="G248" s="21"/>
      <c r="H248" s="19"/>
      <c r="I248" s="16"/>
      <c r="J248" s="16"/>
      <c r="K248" s="16"/>
      <c r="L248" s="16"/>
      <c r="M248" s="19"/>
      <c r="N248" s="16"/>
      <c r="O248" s="16"/>
      <c r="P248" s="16"/>
      <c r="Q248" s="21"/>
      <c r="R248" s="33"/>
      <c r="S248" s="16"/>
      <c r="T248" s="16"/>
      <c r="U248" s="13"/>
      <c r="V248" s="16"/>
      <c r="W248" s="16"/>
      <c r="X248" s="36"/>
      <c r="Y248" s="36"/>
      <c r="AA248" s="40"/>
      <c r="AH248" s="39"/>
      <c r="AX248" s="13"/>
      <c r="AY248" s="13"/>
      <c r="AZ248" s="13"/>
      <c r="BA248" s="13"/>
      <c r="BB248" s="13"/>
    </row>
    <row r="249" spans="1:54" s="37" customFormat="1" x14ac:dyDescent="0.25">
      <c r="A249" s="153"/>
      <c r="B249" s="21"/>
      <c r="C249" s="21"/>
      <c r="D249" s="15"/>
      <c r="E249" s="15"/>
      <c r="F249" s="16"/>
      <c r="G249" s="21"/>
      <c r="H249" s="19"/>
      <c r="I249" s="16"/>
      <c r="J249" s="16"/>
      <c r="K249" s="16"/>
      <c r="L249" s="16"/>
      <c r="M249" s="19"/>
      <c r="N249" s="16"/>
      <c r="O249" s="16"/>
      <c r="P249" s="16"/>
      <c r="Q249" s="21"/>
      <c r="R249" s="33"/>
      <c r="S249" s="16"/>
      <c r="T249" s="16"/>
      <c r="U249" s="13"/>
      <c r="V249" s="16"/>
      <c r="W249" s="16"/>
      <c r="X249" s="36"/>
      <c r="Y249" s="36"/>
      <c r="AA249" s="40"/>
      <c r="AH249" s="39"/>
      <c r="AX249" s="13"/>
      <c r="AY249" s="13"/>
      <c r="AZ249" s="13"/>
      <c r="BA249" s="13"/>
      <c r="BB249" s="13"/>
    </row>
    <row r="250" spans="1:54" s="37" customFormat="1" x14ac:dyDescent="0.25">
      <c r="A250" s="153"/>
      <c r="B250" s="21"/>
      <c r="C250" s="21"/>
      <c r="D250" s="15"/>
      <c r="E250" s="15"/>
      <c r="F250" s="16"/>
      <c r="G250" s="21"/>
      <c r="H250" s="19"/>
      <c r="I250" s="16"/>
      <c r="J250" s="16"/>
      <c r="K250" s="16"/>
      <c r="L250" s="16"/>
      <c r="M250" s="19"/>
      <c r="N250" s="16"/>
      <c r="O250" s="16"/>
      <c r="P250" s="16"/>
      <c r="Q250" s="21"/>
      <c r="R250" s="33"/>
      <c r="S250" s="16"/>
      <c r="T250" s="16"/>
      <c r="U250" s="13"/>
      <c r="V250" s="16"/>
      <c r="W250" s="16"/>
      <c r="X250" s="36"/>
      <c r="Y250" s="36"/>
      <c r="AA250" s="40"/>
      <c r="AH250" s="39"/>
      <c r="AX250" s="13"/>
      <c r="AY250" s="13"/>
      <c r="AZ250" s="13"/>
      <c r="BA250" s="13"/>
      <c r="BB250" s="13"/>
    </row>
    <row r="251" spans="1:54" s="37" customFormat="1" x14ac:dyDescent="0.25">
      <c r="A251" s="153"/>
      <c r="B251" s="21"/>
      <c r="C251" s="21"/>
      <c r="D251" s="15"/>
      <c r="E251" s="15"/>
      <c r="F251" s="16"/>
      <c r="G251" s="21"/>
      <c r="H251" s="19"/>
      <c r="I251" s="16"/>
      <c r="J251" s="16"/>
      <c r="K251" s="16"/>
      <c r="L251" s="16"/>
      <c r="M251" s="19"/>
      <c r="N251" s="16"/>
      <c r="O251" s="16"/>
      <c r="P251" s="16"/>
      <c r="Q251" s="21"/>
      <c r="R251" s="33"/>
      <c r="S251" s="16"/>
      <c r="T251" s="16"/>
      <c r="U251" s="13"/>
      <c r="V251" s="16"/>
      <c r="W251" s="16"/>
      <c r="X251" s="36"/>
      <c r="Y251" s="36"/>
      <c r="AA251" s="40"/>
      <c r="AH251" s="39"/>
      <c r="AX251" s="13"/>
      <c r="AY251" s="13"/>
      <c r="AZ251" s="13"/>
      <c r="BA251" s="13"/>
      <c r="BB251" s="13"/>
    </row>
    <row r="252" spans="1:54" s="37" customFormat="1" x14ac:dyDescent="0.25">
      <c r="A252" s="153"/>
      <c r="B252" s="21"/>
      <c r="C252" s="21"/>
      <c r="D252" s="15"/>
      <c r="E252" s="15"/>
      <c r="F252" s="16"/>
      <c r="G252" s="21"/>
      <c r="H252" s="19"/>
      <c r="I252" s="16"/>
      <c r="J252" s="16"/>
      <c r="K252" s="16"/>
      <c r="L252" s="16"/>
      <c r="M252" s="19"/>
      <c r="N252" s="16"/>
      <c r="O252" s="16"/>
      <c r="P252" s="16"/>
      <c r="Q252" s="21"/>
      <c r="R252" s="33"/>
      <c r="S252" s="16"/>
      <c r="T252" s="16"/>
      <c r="U252" s="13"/>
      <c r="V252" s="16"/>
      <c r="W252" s="16"/>
      <c r="X252" s="36"/>
      <c r="Y252" s="36"/>
      <c r="AA252" s="40"/>
      <c r="AH252" s="39"/>
      <c r="AX252" s="13"/>
      <c r="AY252" s="13"/>
      <c r="AZ252" s="13"/>
      <c r="BA252" s="13"/>
      <c r="BB252" s="13"/>
    </row>
    <row r="253" spans="1:54" s="37" customFormat="1" x14ac:dyDescent="0.25">
      <c r="A253" s="153"/>
      <c r="B253" s="21"/>
      <c r="C253" s="21"/>
      <c r="D253" s="15"/>
      <c r="E253" s="15"/>
      <c r="F253" s="16"/>
      <c r="G253" s="21"/>
      <c r="H253" s="19"/>
      <c r="I253" s="16"/>
      <c r="J253" s="16"/>
      <c r="K253" s="16"/>
      <c r="L253" s="16"/>
      <c r="M253" s="19"/>
      <c r="N253" s="16"/>
      <c r="O253" s="16"/>
      <c r="P253" s="16"/>
      <c r="Q253" s="21"/>
      <c r="R253" s="33"/>
      <c r="S253" s="16"/>
      <c r="T253" s="16"/>
      <c r="U253" s="13"/>
      <c r="V253" s="16"/>
      <c r="W253" s="16"/>
      <c r="X253" s="36"/>
      <c r="Y253" s="36"/>
      <c r="AA253" s="40"/>
      <c r="AH253" s="39"/>
      <c r="AX253" s="13"/>
      <c r="AY253" s="13"/>
      <c r="AZ253" s="13"/>
      <c r="BA253" s="13"/>
      <c r="BB253" s="13"/>
    </row>
    <row r="254" spans="1:54" s="37" customFormat="1" x14ac:dyDescent="0.25">
      <c r="A254" s="153"/>
      <c r="B254" s="21"/>
      <c r="C254" s="21"/>
      <c r="D254" s="15"/>
      <c r="E254" s="15"/>
      <c r="F254" s="16"/>
      <c r="G254" s="21"/>
      <c r="H254" s="19"/>
      <c r="I254" s="16"/>
      <c r="J254" s="16"/>
      <c r="K254" s="16"/>
      <c r="L254" s="16"/>
      <c r="M254" s="19"/>
      <c r="N254" s="16"/>
      <c r="O254" s="16"/>
      <c r="P254" s="16"/>
      <c r="Q254" s="21"/>
      <c r="R254" s="33"/>
      <c r="S254" s="16"/>
      <c r="T254" s="16"/>
      <c r="U254" s="13"/>
      <c r="V254" s="16"/>
      <c r="W254" s="16"/>
      <c r="X254" s="36"/>
      <c r="Y254" s="36"/>
      <c r="AA254" s="40"/>
      <c r="AH254" s="39"/>
      <c r="AX254" s="13"/>
      <c r="AY254" s="13"/>
      <c r="AZ254" s="13"/>
      <c r="BA254" s="13"/>
      <c r="BB254" s="13"/>
    </row>
    <row r="255" spans="1:54" s="37" customFormat="1" x14ac:dyDescent="0.25">
      <c r="A255" s="153"/>
      <c r="B255" s="21"/>
      <c r="C255" s="21"/>
      <c r="D255" s="15"/>
      <c r="E255" s="15"/>
      <c r="F255" s="16"/>
      <c r="G255" s="21"/>
      <c r="H255" s="19"/>
      <c r="I255" s="16"/>
      <c r="J255" s="16"/>
      <c r="K255" s="16"/>
      <c r="L255" s="16"/>
      <c r="M255" s="19"/>
      <c r="N255" s="16"/>
      <c r="O255" s="16"/>
      <c r="P255" s="16"/>
      <c r="Q255" s="21"/>
      <c r="R255" s="33"/>
      <c r="S255" s="16"/>
      <c r="T255" s="16"/>
      <c r="U255" s="13"/>
      <c r="V255" s="16"/>
      <c r="W255" s="16"/>
      <c r="X255" s="36"/>
      <c r="Y255" s="36"/>
      <c r="AA255" s="40"/>
      <c r="AH255" s="39"/>
      <c r="AX255" s="13"/>
      <c r="AY255" s="13"/>
      <c r="AZ255" s="13"/>
      <c r="BA255" s="13"/>
      <c r="BB255" s="13"/>
    </row>
    <row r="256" spans="1:54" s="37" customFormat="1" x14ac:dyDescent="0.25">
      <c r="A256" s="153"/>
      <c r="B256" s="21"/>
      <c r="C256" s="21"/>
      <c r="D256" s="15"/>
      <c r="E256" s="15"/>
      <c r="F256" s="16"/>
      <c r="G256" s="21"/>
      <c r="H256" s="19"/>
      <c r="I256" s="16"/>
      <c r="J256" s="16"/>
      <c r="K256" s="16"/>
      <c r="L256" s="16"/>
      <c r="M256" s="19"/>
      <c r="N256" s="16"/>
      <c r="O256" s="16"/>
      <c r="P256" s="16"/>
      <c r="Q256" s="21"/>
      <c r="R256" s="33"/>
      <c r="S256" s="16"/>
      <c r="T256" s="16"/>
      <c r="U256" s="13"/>
      <c r="V256" s="16"/>
      <c r="W256" s="16"/>
      <c r="X256" s="36"/>
      <c r="Y256" s="36"/>
      <c r="AA256" s="40"/>
      <c r="AH256" s="39"/>
      <c r="AX256" s="13"/>
      <c r="AY256" s="13"/>
      <c r="AZ256" s="13"/>
      <c r="BA256" s="13"/>
      <c r="BB256" s="13"/>
    </row>
    <row r="257" spans="1:54" s="37" customFormat="1" x14ac:dyDescent="0.25">
      <c r="A257" s="153"/>
      <c r="B257" s="21"/>
      <c r="C257" s="21"/>
      <c r="D257" s="15"/>
      <c r="E257" s="15"/>
      <c r="F257" s="16"/>
      <c r="G257" s="21"/>
      <c r="H257" s="19"/>
      <c r="I257" s="16"/>
      <c r="J257" s="16"/>
      <c r="K257" s="16"/>
      <c r="L257" s="16"/>
      <c r="M257" s="19"/>
      <c r="N257" s="16"/>
      <c r="O257" s="16"/>
      <c r="P257" s="16"/>
      <c r="Q257" s="21"/>
      <c r="R257" s="33"/>
      <c r="S257" s="16"/>
      <c r="T257" s="16"/>
      <c r="U257" s="13"/>
      <c r="V257" s="16"/>
      <c r="W257" s="16"/>
      <c r="X257" s="36"/>
      <c r="Y257" s="36"/>
      <c r="AA257" s="40"/>
      <c r="AH257" s="39"/>
      <c r="AX257" s="13"/>
      <c r="AY257" s="13"/>
      <c r="AZ257" s="13"/>
      <c r="BA257" s="13"/>
      <c r="BB257" s="13"/>
    </row>
    <row r="258" spans="1:54" s="37" customFormat="1" x14ac:dyDescent="0.25">
      <c r="A258" s="153"/>
      <c r="B258" s="21"/>
      <c r="C258" s="21"/>
      <c r="D258" s="15"/>
      <c r="E258" s="15"/>
      <c r="F258" s="16"/>
      <c r="G258" s="21"/>
      <c r="H258" s="19"/>
      <c r="I258" s="16"/>
      <c r="J258" s="16"/>
      <c r="K258" s="16"/>
      <c r="L258" s="16"/>
      <c r="M258" s="19"/>
      <c r="N258" s="16"/>
      <c r="O258" s="16"/>
      <c r="P258" s="16"/>
      <c r="Q258" s="21"/>
      <c r="R258" s="33"/>
      <c r="S258" s="16"/>
      <c r="T258" s="16"/>
      <c r="U258" s="13"/>
      <c r="V258" s="16"/>
      <c r="W258" s="16"/>
      <c r="X258" s="36"/>
      <c r="Y258" s="36"/>
      <c r="AA258" s="40"/>
      <c r="AH258" s="39"/>
      <c r="AX258" s="13"/>
      <c r="AY258" s="13"/>
      <c r="AZ258" s="13"/>
      <c r="BA258" s="13"/>
      <c r="BB258" s="13"/>
    </row>
    <row r="259" spans="1:54" s="37" customFormat="1" x14ac:dyDescent="0.25">
      <c r="A259" s="153"/>
      <c r="B259" s="21"/>
      <c r="C259" s="21"/>
      <c r="D259" s="15"/>
      <c r="E259" s="15"/>
      <c r="F259" s="16"/>
      <c r="G259" s="21"/>
      <c r="H259" s="19"/>
      <c r="I259" s="16"/>
      <c r="J259" s="16"/>
      <c r="K259" s="16"/>
      <c r="L259" s="16"/>
      <c r="M259" s="19"/>
      <c r="N259" s="16"/>
      <c r="O259" s="16"/>
      <c r="P259" s="16"/>
      <c r="Q259" s="21"/>
      <c r="R259" s="33"/>
      <c r="S259" s="16"/>
      <c r="T259" s="16"/>
      <c r="U259" s="13"/>
      <c r="V259" s="16"/>
      <c r="W259" s="16"/>
      <c r="X259" s="36"/>
      <c r="Y259" s="36"/>
      <c r="AA259" s="40"/>
      <c r="AH259" s="39"/>
      <c r="AX259" s="13"/>
      <c r="AY259" s="13"/>
      <c r="AZ259" s="13"/>
      <c r="BA259" s="13"/>
      <c r="BB259" s="13"/>
    </row>
    <row r="260" spans="1:54" s="37" customFormat="1" x14ac:dyDescent="0.25">
      <c r="A260" s="153"/>
      <c r="B260" s="21"/>
      <c r="C260" s="21"/>
      <c r="D260" s="15"/>
      <c r="E260" s="15"/>
      <c r="F260" s="16"/>
      <c r="G260" s="21"/>
      <c r="H260" s="19"/>
      <c r="I260" s="16"/>
      <c r="J260" s="16"/>
      <c r="K260" s="16"/>
      <c r="L260" s="16"/>
      <c r="M260" s="19"/>
      <c r="N260" s="16"/>
      <c r="O260" s="16"/>
      <c r="P260" s="16"/>
      <c r="Q260" s="21"/>
      <c r="R260" s="33"/>
      <c r="S260" s="16"/>
      <c r="T260" s="16"/>
      <c r="U260" s="13"/>
      <c r="V260" s="16"/>
      <c r="W260" s="16"/>
      <c r="X260" s="36"/>
      <c r="Y260" s="36"/>
      <c r="AA260" s="40"/>
      <c r="AH260" s="39"/>
      <c r="AX260" s="13"/>
      <c r="AY260" s="13"/>
      <c r="AZ260" s="13"/>
      <c r="BA260" s="13"/>
      <c r="BB260" s="13"/>
    </row>
    <row r="261" spans="1:54" s="37" customFormat="1" x14ac:dyDescent="0.25">
      <c r="A261" s="153"/>
      <c r="B261" s="21"/>
      <c r="C261" s="21"/>
      <c r="D261" s="15"/>
      <c r="E261" s="15"/>
      <c r="F261" s="16"/>
      <c r="G261" s="21"/>
      <c r="H261" s="19"/>
      <c r="I261" s="16"/>
      <c r="J261" s="16"/>
      <c r="K261" s="16"/>
      <c r="L261" s="16"/>
      <c r="M261" s="19"/>
      <c r="N261" s="16"/>
      <c r="O261" s="16"/>
      <c r="P261" s="16"/>
      <c r="Q261" s="21"/>
      <c r="R261" s="33"/>
      <c r="S261" s="16"/>
      <c r="T261" s="16"/>
      <c r="U261" s="13"/>
      <c r="V261" s="16"/>
      <c r="W261" s="16"/>
      <c r="X261" s="36"/>
      <c r="Y261" s="36"/>
      <c r="AA261" s="40"/>
      <c r="AH261" s="39"/>
      <c r="AX261" s="13"/>
      <c r="AY261" s="13"/>
      <c r="AZ261" s="13"/>
      <c r="BA261" s="13"/>
      <c r="BB261" s="13"/>
    </row>
    <row r="262" spans="1:54" s="37" customFormat="1" x14ac:dyDescent="0.25">
      <c r="A262" s="153"/>
      <c r="B262" s="21"/>
      <c r="C262" s="21"/>
      <c r="D262" s="15"/>
      <c r="E262" s="15"/>
      <c r="F262" s="16"/>
      <c r="G262" s="21"/>
      <c r="H262" s="19"/>
      <c r="I262" s="16"/>
      <c r="J262" s="16"/>
      <c r="K262" s="16"/>
      <c r="L262" s="16"/>
      <c r="M262" s="19"/>
      <c r="N262" s="16"/>
      <c r="O262" s="16"/>
      <c r="P262" s="16"/>
      <c r="Q262" s="21"/>
      <c r="R262" s="33"/>
      <c r="S262" s="16"/>
      <c r="T262" s="16"/>
      <c r="U262" s="13"/>
      <c r="V262" s="16"/>
      <c r="W262" s="16"/>
      <c r="X262" s="36"/>
      <c r="Y262" s="36"/>
      <c r="AA262" s="40"/>
      <c r="AH262" s="39"/>
      <c r="AX262" s="13"/>
      <c r="AY262" s="13"/>
      <c r="AZ262" s="13"/>
      <c r="BA262" s="13"/>
      <c r="BB262" s="13"/>
    </row>
    <row r="263" spans="1:54" s="37" customFormat="1" x14ac:dyDescent="0.25">
      <c r="A263" s="153"/>
      <c r="B263" s="21"/>
      <c r="C263" s="21"/>
      <c r="D263" s="15"/>
      <c r="E263" s="15"/>
      <c r="F263" s="16"/>
      <c r="G263" s="21"/>
      <c r="H263" s="19"/>
      <c r="I263" s="16"/>
      <c r="J263" s="16"/>
      <c r="K263" s="16"/>
      <c r="L263" s="16"/>
      <c r="M263" s="19"/>
      <c r="N263" s="16"/>
      <c r="O263" s="16"/>
      <c r="P263" s="16"/>
      <c r="Q263" s="21"/>
      <c r="R263" s="33"/>
      <c r="S263" s="16"/>
      <c r="T263" s="16"/>
      <c r="U263" s="13"/>
      <c r="V263" s="16"/>
      <c r="W263" s="16"/>
      <c r="X263" s="36"/>
      <c r="Y263" s="36"/>
      <c r="AA263" s="40"/>
      <c r="AH263" s="39"/>
      <c r="AX263" s="13"/>
      <c r="AY263" s="13"/>
      <c r="AZ263" s="13"/>
      <c r="BA263" s="13"/>
      <c r="BB263" s="13"/>
    </row>
    <row r="264" spans="1:54" s="37" customFormat="1" x14ac:dyDescent="0.25">
      <c r="A264" s="153"/>
      <c r="B264" s="21"/>
      <c r="C264" s="21"/>
      <c r="D264" s="15"/>
      <c r="E264" s="15"/>
      <c r="F264" s="16"/>
      <c r="G264" s="21"/>
      <c r="H264" s="19"/>
      <c r="I264" s="16"/>
      <c r="J264" s="16"/>
      <c r="K264" s="16"/>
      <c r="L264" s="16"/>
      <c r="M264" s="19"/>
      <c r="N264" s="16"/>
      <c r="O264" s="16"/>
      <c r="P264" s="16"/>
      <c r="Q264" s="21"/>
      <c r="R264" s="33"/>
      <c r="S264" s="16"/>
      <c r="T264" s="16"/>
      <c r="U264" s="13"/>
      <c r="V264" s="16"/>
      <c r="W264" s="16"/>
      <c r="X264" s="36"/>
      <c r="Y264" s="36"/>
      <c r="AA264" s="40"/>
      <c r="AH264" s="39"/>
      <c r="AX264" s="13"/>
      <c r="AY264" s="13"/>
      <c r="AZ264" s="13"/>
      <c r="BA264" s="13"/>
      <c r="BB264" s="13"/>
    </row>
    <row r="265" spans="1:54" s="37" customFormat="1" x14ac:dyDescent="0.25">
      <c r="A265" s="153"/>
      <c r="B265" s="21"/>
      <c r="C265" s="21"/>
      <c r="D265" s="15"/>
      <c r="E265" s="15"/>
      <c r="F265" s="16"/>
      <c r="G265" s="21"/>
      <c r="H265" s="19"/>
      <c r="I265" s="16"/>
      <c r="J265" s="16"/>
      <c r="K265" s="16"/>
      <c r="L265" s="16"/>
      <c r="M265" s="19"/>
      <c r="N265" s="16"/>
      <c r="O265" s="16"/>
      <c r="P265" s="16"/>
      <c r="Q265" s="21"/>
      <c r="R265" s="33"/>
      <c r="S265" s="16"/>
      <c r="T265" s="16"/>
      <c r="U265" s="13"/>
      <c r="V265" s="16"/>
      <c r="W265" s="16"/>
      <c r="X265" s="36"/>
      <c r="Y265" s="36"/>
      <c r="AA265" s="40"/>
      <c r="AH265" s="39"/>
      <c r="AX265" s="13"/>
      <c r="AY265" s="13"/>
      <c r="AZ265" s="13"/>
      <c r="BA265" s="13"/>
      <c r="BB265" s="13"/>
    </row>
    <row r="266" spans="1:54" s="37" customFormat="1" x14ac:dyDescent="0.25">
      <c r="A266" s="153"/>
      <c r="B266" s="21"/>
      <c r="C266" s="21"/>
      <c r="D266" s="15"/>
      <c r="E266" s="15"/>
      <c r="F266" s="16"/>
      <c r="G266" s="21"/>
      <c r="H266" s="19"/>
      <c r="I266" s="16"/>
      <c r="J266" s="16"/>
      <c r="K266" s="16"/>
      <c r="L266" s="16"/>
      <c r="M266" s="19"/>
      <c r="N266" s="16"/>
      <c r="O266" s="16"/>
      <c r="P266" s="16"/>
      <c r="Q266" s="21"/>
      <c r="R266" s="33"/>
      <c r="S266" s="16"/>
      <c r="T266" s="16"/>
      <c r="U266" s="13"/>
      <c r="V266" s="16"/>
      <c r="W266" s="16"/>
      <c r="X266" s="36"/>
      <c r="Y266" s="36"/>
      <c r="AA266" s="40"/>
      <c r="AH266" s="39"/>
      <c r="AX266" s="13"/>
      <c r="AY266" s="13"/>
      <c r="AZ266" s="13"/>
      <c r="BA266" s="13"/>
      <c r="BB266" s="13"/>
    </row>
    <row r="267" spans="1:54" s="37" customFormat="1" x14ac:dyDescent="0.25">
      <c r="A267" s="153"/>
      <c r="B267" s="21"/>
      <c r="C267" s="21"/>
      <c r="D267" s="15"/>
      <c r="E267" s="15"/>
      <c r="F267" s="16"/>
      <c r="G267" s="21"/>
      <c r="H267" s="19"/>
      <c r="I267" s="16"/>
      <c r="J267" s="16"/>
      <c r="K267" s="16"/>
      <c r="L267" s="16"/>
      <c r="M267" s="19"/>
      <c r="N267" s="16"/>
      <c r="O267" s="16"/>
      <c r="P267" s="16"/>
      <c r="Q267" s="21"/>
      <c r="R267" s="33"/>
      <c r="S267" s="16"/>
      <c r="T267" s="16"/>
      <c r="U267" s="13"/>
      <c r="V267" s="16"/>
      <c r="W267" s="16"/>
      <c r="X267" s="36"/>
      <c r="Y267" s="36"/>
      <c r="AA267" s="40"/>
      <c r="AH267" s="39"/>
      <c r="AX267" s="13"/>
      <c r="AY267" s="13"/>
      <c r="AZ267" s="13"/>
      <c r="BA267" s="13"/>
      <c r="BB267" s="13"/>
    </row>
    <row r="268" spans="1:54" s="37" customFormat="1" x14ac:dyDescent="0.25">
      <c r="A268" s="153"/>
      <c r="B268" s="21"/>
      <c r="C268" s="21"/>
      <c r="D268" s="15"/>
      <c r="E268" s="15"/>
      <c r="F268" s="16"/>
      <c r="G268" s="21"/>
      <c r="H268" s="19"/>
      <c r="I268" s="16"/>
      <c r="J268" s="16"/>
      <c r="K268" s="16"/>
      <c r="L268" s="16"/>
      <c r="M268" s="19"/>
      <c r="N268" s="16"/>
      <c r="O268" s="16"/>
      <c r="P268" s="16"/>
      <c r="Q268" s="21"/>
      <c r="R268" s="33"/>
      <c r="S268" s="16"/>
      <c r="T268" s="16"/>
      <c r="U268" s="13"/>
      <c r="V268" s="16"/>
      <c r="W268" s="16"/>
      <c r="X268" s="36"/>
      <c r="Y268" s="36"/>
      <c r="AA268" s="40"/>
      <c r="AH268" s="39"/>
      <c r="AX268" s="13"/>
      <c r="AY268" s="13"/>
      <c r="AZ268" s="13"/>
      <c r="BA268" s="13"/>
      <c r="BB268" s="13"/>
    </row>
    <row r="269" spans="1:54" s="37" customFormat="1" x14ac:dyDescent="0.25">
      <c r="A269" s="153"/>
      <c r="B269" s="21"/>
      <c r="C269" s="21"/>
      <c r="D269" s="15"/>
      <c r="E269" s="15"/>
      <c r="F269" s="16"/>
      <c r="G269" s="21"/>
      <c r="H269" s="19"/>
      <c r="I269" s="16"/>
      <c r="J269" s="16"/>
      <c r="K269" s="16"/>
      <c r="L269" s="16"/>
      <c r="M269" s="19"/>
      <c r="N269" s="16"/>
      <c r="O269" s="16"/>
      <c r="P269" s="16"/>
      <c r="Q269" s="21"/>
      <c r="R269" s="33"/>
      <c r="S269" s="16"/>
      <c r="T269" s="16"/>
      <c r="U269" s="13"/>
      <c r="V269" s="16"/>
      <c r="W269" s="16"/>
      <c r="X269" s="36"/>
      <c r="Y269" s="36"/>
      <c r="AA269" s="40"/>
      <c r="AH269" s="39"/>
      <c r="AX269" s="13"/>
      <c r="AY269" s="13"/>
      <c r="AZ269" s="13"/>
      <c r="BA269" s="13"/>
      <c r="BB269" s="13"/>
    </row>
    <row r="270" spans="1:54" s="37" customFormat="1" x14ac:dyDescent="0.25">
      <c r="A270" s="153"/>
      <c r="B270" s="21"/>
      <c r="C270" s="21"/>
      <c r="D270" s="15"/>
      <c r="E270" s="15"/>
      <c r="F270" s="16"/>
      <c r="G270" s="21"/>
      <c r="H270" s="19"/>
      <c r="I270" s="16"/>
      <c r="J270" s="16"/>
      <c r="K270" s="16"/>
      <c r="L270" s="16"/>
      <c r="M270" s="19"/>
      <c r="N270" s="16"/>
      <c r="O270" s="16"/>
      <c r="P270" s="16"/>
      <c r="Q270" s="21"/>
      <c r="R270" s="33"/>
      <c r="S270" s="16"/>
      <c r="T270" s="16"/>
      <c r="U270" s="13"/>
      <c r="V270" s="16"/>
      <c r="W270" s="16"/>
      <c r="X270" s="36"/>
      <c r="Y270" s="36"/>
      <c r="AA270" s="40"/>
      <c r="AH270" s="39"/>
      <c r="AX270" s="13"/>
      <c r="AY270" s="13"/>
      <c r="AZ270" s="13"/>
      <c r="BA270" s="13"/>
      <c r="BB270" s="13"/>
    </row>
    <row r="271" spans="1:54" s="37" customFormat="1" x14ac:dyDescent="0.25">
      <c r="A271" s="153"/>
      <c r="B271" s="21"/>
      <c r="C271" s="21"/>
      <c r="D271" s="15"/>
      <c r="E271" s="15"/>
      <c r="F271" s="16"/>
      <c r="G271" s="21"/>
      <c r="H271" s="19"/>
      <c r="I271" s="16"/>
      <c r="J271" s="16"/>
      <c r="K271" s="16"/>
      <c r="L271" s="16"/>
      <c r="M271" s="19"/>
      <c r="N271" s="16"/>
      <c r="O271" s="16"/>
      <c r="P271" s="16"/>
      <c r="Q271" s="21"/>
      <c r="R271" s="33"/>
      <c r="S271" s="16"/>
      <c r="T271" s="16"/>
      <c r="U271" s="13"/>
      <c r="V271" s="16"/>
      <c r="W271" s="16"/>
      <c r="X271" s="36"/>
      <c r="Y271" s="36"/>
      <c r="AA271" s="40"/>
      <c r="AH271" s="39"/>
      <c r="AX271" s="13"/>
      <c r="AY271" s="13"/>
      <c r="AZ271" s="13"/>
      <c r="BA271" s="13"/>
      <c r="BB271" s="13"/>
    </row>
    <row r="272" spans="1:54" s="37" customFormat="1" x14ac:dyDescent="0.25">
      <c r="A272" s="153"/>
      <c r="B272" s="21"/>
      <c r="C272" s="21"/>
      <c r="D272" s="15"/>
      <c r="E272" s="15"/>
      <c r="F272" s="16"/>
      <c r="G272" s="21"/>
      <c r="H272" s="19"/>
      <c r="I272" s="16"/>
      <c r="J272" s="16"/>
      <c r="K272" s="16"/>
      <c r="L272" s="16"/>
      <c r="M272" s="19"/>
      <c r="N272" s="16"/>
      <c r="O272" s="16"/>
      <c r="P272" s="16"/>
      <c r="Q272" s="21"/>
      <c r="R272" s="33"/>
      <c r="S272" s="16"/>
      <c r="T272" s="16"/>
      <c r="U272" s="13"/>
      <c r="V272" s="16"/>
      <c r="W272" s="16"/>
      <c r="X272" s="36"/>
      <c r="Y272" s="36"/>
      <c r="AA272" s="40"/>
      <c r="AH272" s="39"/>
      <c r="AX272" s="13"/>
      <c r="AY272" s="13"/>
      <c r="AZ272" s="13"/>
      <c r="BA272" s="13"/>
      <c r="BB272" s="13"/>
    </row>
    <row r="273" spans="1:54" s="37" customFormat="1" x14ac:dyDescent="0.25">
      <c r="A273" s="153"/>
      <c r="B273" s="21"/>
      <c r="C273" s="21"/>
      <c r="D273" s="15"/>
      <c r="E273" s="15"/>
      <c r="F273" s="16"/>
      <c r="G273" s="21"/>
      <c r="H273" s="19"/>
      <c r="I273" s="16"/>
      <c r="J273" s="16"/>
      <c r="K273" s="16"/>
      <c r="L273" s="16"/>
      <c r="M273" s="19"/>
      <c r="N273" s="16"/>
      <c r="O273" s="16"/>
      <c r="P273" s="16"/>
      <c r="Q273" s="21"/>
      <c r="R273" s="33"/>
      <c r="S273" s="16"/>
      <c r="T273" s="16"/>
      <c r="U273" s="13"/>
      <c r="V273" s="16"/>
      <c r="W273" s="16"/>
      <c r="X273" s="36"/>
      <c r="Y273" s="36"/>
      <c r="AA273" s="40"/>
      <c r="AH273" s="39"/>
      <c r="AX273" s="13"/>
      <c r="AY273" s="13"/>
      <c r="AZ273" s="13"/>
      <c r="BA273" s="13"/>
      <c r="BB273" s="13"/>
    </row>
    <row r="274" spans="1:54" s="37" customFormat="1" x14ac:dyDescent="0.25">
      <c r="A274" s="153"/>
      <c r="B274" s="21"/>
      <c r="C274" s="21"/>
      <c r="D274" s="15"/>
      <c r="E274" s="15"/>
      <c r="F274" s="16"/>
      <c r="G274" s="21"/>
      <c r="H274" s="19"/>
      <c r="I274" s="16"/>
      <c r="J274" s="16"/>
      <c r="K274" s="16"/>
      <c r="L274" s="16"/>
      <c r="M274" s="19"/>
      <c r="N274" s="16"/>
      <c r="O274" s="16"/>
      <c r="P274" s="16"/>
      <c r="Q274" s="21"/>
      <c r="R274" s="33"/>
      <c r="S274" s="16"/>
      <c r="T274" s="16"/>
      <c r="U274" s="13"/>
      <c r="V274" s="16"/>
      <c r="W274" s="16"/>
      <c r="X274" s="36"/>
      <c r="Y274" s="36"/>
      <c r="AA274" s="40"/>
      <c r="AH274" s="39"/>
      <c r="AX274" s="13"/>
      <c r="AY274" s="13"/>
      <c r="AZ274" s="13"/>
      <c r="BA274" s="13"/>
      <c r="BB274" s="13"/>
    </row>
    <row r="275" spans="1:54" s="37" customFormat="1" x14ac:dyDescent="0.25">
      <c r="A275" s="153"/>
      <c r="B275" s="21"/>
      <c r="C275" s="21"/>
      <c r="D275" s="15"/>
      <c r="E275" s="15"/>
      <c r="F275" s="16"/>
      <c r="G275" s="21"/>
      <c r="H275" s="19"/>
      <c r="I275" s="16"/>
      <c r="J275" s="16"/>
      <c r="K275" s="16"/>
      <c r="L275" s="16"/>
      <c r="M275" s="19"/>
      <c r="N275" s="16"/>
      <c r="O275" s="16"/>
      <c r="P275" s="16"/>
      <c r="Q275" s="21"/>
      <c r="R275" s="33"/>
      <c r="S275" s="16"/>
      <c r="T275" s="16"/>
      <c r="U275" s="13"/>
      <c r="V275" s="16"/>
      <c r="W275" s="16"/>
      <c r="X275" s="36"/>
      <c r="Y275" s="36"/>
      <c r="AA275" s="40"/>
      <c r="AH275" s="39"/>
      <c r="AX275" s="13"/>
      <c r="AY275" s="13"/>
      <c r="AZ275" s="13"/>
      <c r="BA275" s="13"/>
      <c r="BB275" s="13"/>
    </row>
    <row r="276" spans="1:54" s="37" customFormat="1" x14ac:dyDescent="0.25">
      <c r="A276" s="153"/>
      <c r="B276" s="21"/>
      <c r="C276" s="21"/>
      <c r="D276" s="15"/>
      <c r="E276" s="15"/>
      <c r="F276" s="16"/>
      <c r="G276" s="21"/>
      <c r="H276" s="19"/>
      <c r="I276" s="16"/>
      <c r="J276" s="16"/>
      <c r="K276" s="16"/>
      <c r="L276" s="16"/>
      <c r="M276" s="19"/>
      <c r="N276" s="16"/>
      <c r="O276" s="16"/>
      <c r="P276" s="16"/>
      <c r="Q276" s="21"/>
      <c r="R276" s="33"/>
      <c r="S276" s="16"/>
      <c r="T276" s="16"/>
      <c r="U276" s="13"/>
      <c r="V276" s="16"/>
      <c r="W276" s="16"/>
      <c r="X276" s="36"/>
      <c r="Y276" s="36"/>
      <c r="AA276" s="40"/>
      <c r="AH276" s="39"/>
      <c r="AX276" s="13"/>
      <c r="AY276" s="13"/>
      <c r="AZ276" s="13"/>
      <c r="BA276" s="13"/>
      <c r="BB276" s="13"/>
    </row>
    <row r="277" spans="1:54" s="37" customFormat="1" x14ac:dyDescent="0.25">
      <c r="A277" s="153"/>
      <c r="B277" s="21"/>
      <c r="C277" s="21"/>
      <c r="D277" s="15"/>
      <c r="E277" s="15"/>
      <c r="F277" s="16"/>
      <c r="G277" s="21"/>
      <c r="H277" s="19"/>
      <c r="I277" s="16"/>
      <c r="J277" s="16"/>
      <c r="K277" s="16"/>
      <c r="L277" s="16"/>
      <c r="M277" s="19"/>
      <c r="N277" s="16"/>
      <c r="O277" s="16"/>
      <c r="P277" s="16"/>
      <c r="Q277" s="21"/>
      <c r="R277" s="33"/>
      <c r="S277" s="16"/>
      <c r="T277" s="16"/>
      <c r="U277" s="13"/>
      <c r="V277" s="16"/>
      <c r="W277" s="16"/>
      <c r="X277" s="36"/>
      <c r="Y277" s="36"/>
      <c r="AA277" s="40"/>
      <c r="AH277" s="39"/>
      <c r="AX277" s="13"/>
      <c r="AY277" s="13"/>
      <c r="AZ277" s="13"/>
      <c r="BA277" s="13"/>
      <c r="BB277" s="13"/>
    </row>
    <row r="278" spans="1:54" s="37" customFormat="1" x14ac:dyDescent="0.25">
      <c r="A278" s="153"/>
      <c r="B278" s="21"/>
      <c r="C278" s="21"/>
      <c r="D278" s="15"/>
      <c r="E278" s="15"/>
      <c r="F278" s="16"/>
      <c r="G278" s="21"/>
      <c r="H278" s="19"/>
      <c r="I278" s="16"/>
      <c r="J278" s="16"/>
      <c r="K278" s="16"/>
      <c r="L278" s="16"/>
      <c r="M278" s="19"/>
      <c r="N278" s="16"/>
      <c r="O278" s="16"/>
      <c r="P278" s="16"/>
      <c r="Q278" s="21"/>
      <c r="R278" s="33"/>
      <c r="S278" s="16"/>
      <c r="T278" s="16"/>
      <c r="U278" s="13"/>
      <c r="V278" s="16"/>
      <c r="W278" s="16"/>
      <c r="X278" s="36"/>
      <c r="Y278" s="36"/>
      <c r="AA278" s="40"/>
      <c r="AH278" s="39"/>
      <c r="AX278" s="13"/>
      <c r="AY278" s="13"/>
      <c r="AZ278" s="13"/>
      <c r="BA278" s="13"/>
      <c r="BB278" s="13"/>
    </row>
    <row r="279" spans="1:54" s="37" customFormat="1" x14ac:dyDescent="0.25">
      <c r="A279" s="153"/>
      <c r="B279" s="21"/>
      <c r="C279" s="21"/>
      <c r="D279" s="15"/>
      <c r="E279" s="15"/>
      <c r="F279" s="16"/>
      <c r="G279" s="21"/>
      <c r="H279" s="19"/>
      <c r="I279" s="16"/>
      <c r="J279" s="16"/>
      <c r="K279" s="16"/>
      <c r="L279" s="16"/>
      <c r="M279" s="19"/>
      <c r="N279" s="16"/>
      <c r="O279" s="16"/>
      <c r="P279" s="16"/>
      <c r="Q279" s="21"/>
      <c r="R279" s="33"/>
      <c r="S279" s="16"/>
      <c r="T279" s="16"/>
      <c r="U279" s="13"/>
      <c r="V279" s="16"/>
      <c r="W279" s="16"/>
      <c r="X279" s="35"/>
      <c r="Y279" s="35"/>
      <c r="AA279" s="40"/>
      <c r="AH279" s="39"/>
      <c r="AX279" s="13"/>
      <c r="AY279" s="13"/>
      <c r="AZ279" s="13"/>
      <c r="BA279" s="13"/>
      <c r="BB279" s="13"/>
    </row>
    <row r="280" spans="1:54" s="37" customFormat="1" x14ac:dyDescent="0.25">
      <c r="A280" s="153"/>
      <c r="B280" s="21"/>
      <c r="C280" s="21"/>
      <c r="D280" s="15"/>
      <c r="E280" s="15"/>
      <c r="F280" s="16"/>
      <c r="G280" s="21"/>
      <c r="H280" s="19"/>
      <c r="I280" s="16"/>
      <c r="J280" s="16"/>
      <c r="K280" s="16"/>
      <c r="L280" s="16"/>
      <c r="M280" s="19"/>
      <c r="N280" s="16"/>
      <c r="O280" s="16"/>
      <c r="P280" s="16"/>
      <c r="Q280" s="21"/>
      <c r="R280" s="33"/>
      <c r="S280" s="16"/>
      <c r="T280" s="16"/>
      <c r="U280" s="13"/>
      <c r="V280" s="16"/>
      <c r="W280" s="16"/>
      <c r="X280" s="35"/>
      <c r="Y280" s="35"/>
      <c r="AA280" s="40"/>
      <c r="AH280" s="39"/>
      <c r="AX280" s="13"/>
      <c r="AY280" s="13"/>
      <c r="AZ280" s="13"/>
      <c r="BA280" s="13"/>
      <c r="BB280" s="13"/>
    </row>
    <row r="281" spans="1:54" s="37" customFormat="1" x14ac:dyDescent="0.25">
      <c r="A281" s="153"/>
      <c r="B281" s="21"/>
      <c r="C281" s="21"/>
      <c r="D281" s="15"/>
      <c r="E281" s="15"/>
      <c r="F281" s="16"/>
      <c r="G281" s="21"/>
      <c r="H281" s="19"/>
      <c r="I281" s="16"/>
      <c r="J281" s="16"/>
      <c r="K281" s="16"/>
      <c r="L281" s="16"/>
      <c r="M281" s="19"/>
      <c r="N281" s="16"/>
      <c r="O281" s="16"/>
      <c r="P281" s="16"/>
      <c r="Q281" s="21"/>
      <c r="R281" s="33"/>
      <c r="S281" s="16"/>
      <c r="T281" s="16"/>
      <c r="U281" s="13"/>
      <c r="V281" s="16"/>
      <c r="W281" s="16"/>
      <c r="X281" s="35"/>
      <c r="Y281" s="35"/>
      <c r="AA281" s="40"/>
      <c r="AH281" s="39"/>
      <c r="AX281" s="13"/>
      <c r="AY281" s="13"/>
      <c r="AZ281" s="13"/>
      <c r="BA281" s="13"/>
      <c r="BB281" s="13"/>
    </row>
    <row r="282" spans="1:54" s="37" customFormat="1" x14ac:dyDescent="0.25">
      <c r="A282" s="153"/>
      <c r="B282" s="21"/>
      <c r="C282" s="21"/>
      <c r="D282" s="15"/>
      <c r="E282" s="15"/>
      <c r="F282" s="16"/>
      <c r="G282" s="21"/>
      <c r="H282" s="19"/>
      <c r="I282" s="16"/>
      <c r="J282" s="16"/>
      <c r="K282" s="16"/>
      <c r="L282" s="16"/>
      <c r="M282" s="19"/>
      <c r="N282" s="16"/>
      <c r="O282" s="16"/>
      <c r="P282" s="16"/>
      <c r="Q282" s="21"/>
      <c r="R282" s="33"/>
      <c r="S282" s="16"/>
      <c r="T282" s="16"/>
      <c r="U282" s="13"/>
      <c r="V282" s="16"/>
      <c r="W282" s="16"/>
      <c r="X282" s="35"/>
      <c r="Y282" s="35"/>
      <c r="AA282" s="40"/>
      <c r="AH282" s="39"/>
      <c r="AX282" s="13"/>
      <c r="AY282" s="13"/>
      <c r="AZ282" s="13"/>
      <c r="BA282" s="13"/>
      <c r="BB282" s="13"/>
    </row>
    <row r="283" spans="1:54" s="37" customFormat="1" x14ac:dyDescent="0.25">
      <c r="A283" s="153"/>
      <c r="B283" s="21"/>
      <c r="C283" s="21"/>
      <c r="D283" s="15"/>
      <c r="E283" s="15"/>
      <c r="F283" s="16"/>
      <c r="G283" s="21"/>
      <c r="H283" s="19"/>
      <c r="I283" s="16"/>
      <c r="J283" s="16"/>
      <c r="K283" s="16"/>
      <c r="L283" s="16"/>
      <c r="M283" s="19"/>
      <c r="N283" s="16"/>
      <c r="O283" s="16"/>
      <c r="P283" s="16"/>
      <c r="Q283" s="21"/>
      <c r="R283" s="33"/>
      <c r="S283" s="16"/>
      <c r="T283" s="16"/>
      <c r="U283" s="13"/>
      <c r="V283" s="16"/>
      <c r="W283" s="16"/>
      <c r="X283" s="35"/>
      <c r="Y283" s="35"/>
      <c r="AA283" s="40"/>
      <c r="AH283" s="39"/>
      <c r="AX283" s="13"/>
      <c r="AY283" s="13"/>
      <c r="AZ283" s="13"/>
      <c r="BA283" s="13"/>
      <c r="BB283" s="13"/>
    </row>
    <row r="284" spans="1:54" s="37" customFormat="1" x14ac:dyDescent="0.25">
      <c r="A284" s="153"/>
      <c r="B284" s="21"/>
      <c r="C284" s="21"/>
      <c r="D284" s="15"/>
      <c r="E284" s="15"/>
      <c r="F284" s="16"/>
      <c r="G284" s="21"/>
      <c r="H284" s="19"/>
      <c r="I284" s="16"/>
      <c r="J284" s="16"/>
      <c r="K284" s="16"/>
      <c r="L284" s="16"/>
      <c r="M284" s="19"/>
      <c r="N284" s="16"/>
      <c r="O284" s="16"/>
      <c r="P284" s="16"/>
      <c r="Q284" s="21"/>
      <c r="R284" s="33"/>
      <c r="S284" s="16"/>
      <c r="T284" s="16"/>
      <c r="U284" s="13"/>
      <c r="V284" s="16"/>
      <c r="W284" s="16"/>
      <c r="X284" s="35"/>
      <c r="Y284" s="35"/>
      <c r="AA284" s="40"/>
      <c r="AH284" s="39"/>
      <c r="AX284" s="13"/>
      <c r="AY284" s="13"/>
      <c r="AZ284" s="13"/>
      <c r="BA284" s="13"/>
      <c r="BB284" s="13"/>
    </row>
    <row r="285" spans="1:54" s="37" customFormat="1" x14ac:dyDescent="0.25">
      <c r="A285" s="153"/>
      <c r="B285" s="21"/>
      <c r="C285" s="21"/>
      <c r="D285" s="15"/>
      <c r="E285" s="15"/>
      <c r="F285" s="16"/>
      <c r="G285" s="21"/>
      <c r="H285" s="19"/>
      <c r="I285" s="16"/>
      <c r="J285" s="16"/>
      <c r="K285" s="16"/>
      <c r="L285" s="16"/>
      <c r="M285" s="19"/>
      <c r="N285" s="16"/>
      <c r="O285" s="16"/>
      <c r="P285" s="16"/>
      <c r="Q285" s="21"/>
      <c r="R285" s="33"/>
      <c r="S285" s="16"/>
      <c r="T285" s="16"/>
      <c r="U285" s="13"/>
      <c r="V285" s="16"/>
      <c r="W285" s="16"/>
      <c r="X285" s="35"/>
      <c r="Y285" s="35"/>
      <c r="AA285" s="40"/>
      <c r="AH285" s="39"/>
      <c r="AX285" s="13"/>
      <c r="AY285" s="13"/>
      <c r="AZ285" s="13"/>
      <c r="BA285" s="13"/>
      <c r="BB285" s="13"/>
    </row>
    <row r="286" spans="1:54" s="37" customFormat="1" x14ac:dyDescent="0.25">
      <c r="A286" s="153"/>
      <c r="B286" s="21"/>
      <c r="C286" s="21"/>
      <c r="D286" s="15"/>
      <c r="E286" s="15"/>
      <c r="F286" s="16"/>
      <c r="G286" s="21"/>
      <c r="H286" s="19"/>
      <c r="I286" s="16"/>
      <c r="J286" s="16"/>
      <c r="K286" s="16"/>
      <c r="L286" s="16"/>
      <c r="M286" s="19"/>
      <c r="N286" s="16"/>
      <c r="O286" s="16"/>
      <c r="P286" s="16"/>
      <c r="Q286" s="21"/>
      <c r="R286" s="33"/>
      <c r="S286" s="16"/>
      <c r="T286" s="16"/>
      <c r="U286" s="13"/>
      <c r="V286" s="16"/>
      <c r="W286" s="16"/>
      <c r="X286" s="35"/>
      <c r="Y286" s="35"/>
      <c r="AA286" s="40"/>
      <c r="AH286" s="39"/>
      <c r="AX286" s="13"/>
      <c r="AY286" s="13"/>
      <c r="AZ286" s="13"/>
      <c r="BA286" s="13"/>
      <c r="BB286" s="13"/>
    </row>
    <row r="287" spans="1:54" s="37" customFormat="1" x14ac:dyDescent="0.25">
      <c r="A287" s="153"/>
      <c r="B287" s="21"/>
      <c r="C287" s="21"/>
      <c r="D287" s="15"/>
      <c r="E287" s="15"/>
      <c r="F287" s="16"/>
      <c r="G287" s="21"/>
      <c r="H287" s="19"/>
      <c r="I287" s="16"/>
      <c r="J287" s="16"/>
      <c r="K287" s="16"/>
      <c r="L287" s="16"/>
      <c r="M287" s="19"/>
      <c r="N287" s="16"/>
      <c r="O287" s="16"/>
      <c r="P287" s="16"/>
      <c r="Q287" s="21"/>
      <c r="R287" s="33"/>
      <c r="S287" s="16"/>
      <c r="T287" s="16"/>
      <c r="U287" s="13"/>
      <c r="V287" s="16"/>
      <c r="W287" s="16"/>
      <c r="X287" s="35"/>
      <c r="Y287" s="35"/>
      <c r="AA287" s="40"/>
      <c r="AH287" s="39"/>
      <c r="AX287" s="13"/>
      <c r="AY287" s="13"/>
      <c r="AZ287" s="13"/>
      <c r="BA287" s="13"/>
      <c r="BB287" s="13"/>
    </row>
    <row r="288" spans="1:54" s="37" customFormat="1" x14ac:dyDescent="0.25">
      <c r="A288" s="153"/>
      <c r="B288" s="21"/>
      <c r="C288" s="21"/>
      <c r="D288" s="15"/>
      <c r="E288" s="15"/>
      <c r="F288" s="16"/>
      <c r="G288" s="21"/>
      <c r="H288" s="19"/>
      <c r="I288" s="16"/>
      <c r="J288" s="16"/>
      <c r="K288" s="16"/>
      <c r="L288" s="16"/>
      <c r="M288" s="19"/>
      <c r="N288" s="16"/>
      <c r="O288" s="16"/>
      <c r="P288" s="16"/>
      <c r="Q288" s="21"/>
      <c r="R288" s="33"/>
      <c r="S288" s="16"/>
      <c r="T288" s="16"/>
      <c r="U288" s="13"/>
      <c r="V288" s="16"/>
      <c r="W288" s="16"/>
      <c r="X288" s="35"/>
      <c r="Y288" s="35"/>
      <c r="AA288" s="40"/>
      <c r="AH288" s="39"/>
      <c r="AX288" s="13"/>
      <c r="AY288" s="13"/>
      <c r="AZ288" s="13"/>
      <c r="BA288" s="13"/>
      <c r="BB288" s="13"/>
    </row>
    <row r="289" spans="1:54" s="37" customFormat="1" x14ac:dyDescent="0.25">
      <c r="A289" s="153"/>
      <c r="B289" s="21"/>
      <c r="C289" s="21"/>
      <c r="D289" s="15"/>
      <c r="E289" s="15"/>
      <c r="F289" s="16"/>
      <c r="G289" s="21"/>
      <c r="H289" s="19"/>
      <c r="I289" s="16"/>
      <c r="J289" s="16"/>
      <c r="K289" s="16"/>
      <c r="L289" s="16"/>
      <c r="M289" s="19"/>
      <c r="N289" s="16"/>
      <c r="O289" s="16"/>
      <c r="P289" s="16"/>
      <c r="Q289" s="21"/>
      <c r="R289" s="33"/>
      <c r="S289" s="16"/>
      <c r="T289" s="16"/>
      <c r="U289" s="13"/>
      <c r="V289" s="16"/>
      <c r="W289" s="16"/>
      <c r="X289" s="35"/>
      <c r="Y289" s="35"/>
      <c r="AA289" s="40"/>
      <c r="AH289" s="39"/>
      <c r="AX289" s="13"/>
      <c r="AY289" s="13"/>
      <c r="AZ289" s="13"/>
      <c r="BA289" s="13"/>
      <c r="BB289" s="13"/>
    </row>
    <row r="290" spans="1:54" s="37" customFormat="1" x14ac:dyDescent="0.25">
      <c r="A290" s="153"/>
      <c r="B290" s="21"/>
      <c r="C290" s="21"/>
      <c r="D290" s="15"/>
      <c r="E290" s="15"/>
      <c r="F290" s="16"/>
      <c r="G290" s="21"/>
      <c r="H290" s="19"/>
      <c r="I290" s="16"/>
      <c r="J290" s="16"/>
      <c r="K290" s="16"/>
      <c r="L290" s="16"/>
      <c r="M290" s="19"/>
      <c r="N290" s="16"/>
      <c r="O290" s="16"/>
      <c r="P290" s="16"/>
      <c r="Q290" s="21"/>
      <c r="R290" s="33"/>
      <c r="S290" s="16"/>
      <c r="T290" s="16"/>
      <c r="U290" s="13"/>
      <c r="V290" s="16"/>
      <c r="W290" s="16"/>
      <c r="X290" s="35"/>
      <c r="Y290" s="35"/>
      <c r="AA290" s="40"/>
      <c r="AH290" s="39"/>
      <c r="AX290" s="13"/>
      <c r="AY290" s="13"/>
      <c r="AZ290" s="13"/>
      <c r="BA290" s="13"/>
      <c r="BB290" s="13"/>
    </row>
    <row r="291" spans="1:54" s="37" customFormat="1" x14ac:dyDescent="0.25">
      <c r="A291" s="153"/>
      <c r="B291" s="21"/>
      <c r="C291" s="21"/>
      <c r="D291" s="15"/>
      <c r="E291" s="15"/>
      <c r="F291" s="16"/>
      <c r="G291" s="21"/>
      <c r="H291" s="19"/>
      <c r="I291" s="16"/>
      <c r="J291" s="16"/>
      <c r="K291" s="16"/>
      <c r="L291" s="16"/>
      <c r="M291" s="19"/>
      <c r="N291" s="16"/>
      <c r="O291" s="16"/>
      <c r="P291" s="16"/>
      <c r="Q291" s="21"/>
      <c r="R291" s="33"/>
      <c r="S291" s="16"/>
      <c r="T291" s="16"/>
      <c r="U291" s="13"/>
      <c r="V291" s="16"/>
      <c r="W291" s="16"/>
      <c r="X291" s="35"/>
      <c r="Y291" s="35"/>
      <c r="AA291" s="40"/>
      <c r="AH291" s="39"/>
      <c r="AX291" s="13"/>
      <c r="AY291" s="13"/>
      <c r="AZ291" s="13"/>
      <c r="BA291" s="13"/>
      <c r="BB291" s="13"/>
    </row>
    <row r="292" spans="1:54" s="37" customFormat="1" x14ac:dyDescent="0.25">
      <c r="A292" s="153"/>
      <c r="B292" s="21"/>
      <c r="C292" s="21"/>
      <c r="D292" s="15"/>
      <c r="E292" s="15"/>
      <c r="F292" s="16"/>
      <c r="G292" s="21"/>
      <c r="H292" s="19"/>
      <c r="I292" s="16"/>
      <c r="J292" s="16"/>
      <c r="K292" s="16"/>
      <c r="L292" s="16"/>
      <c r="M292" s="19"/>
      <c r="N292" s="16"/>
      <c r="O292" s="16"/>
      <c r="P292" s="16"/>
      <c r="Q292" s="21"/>
      <c r="R292" s="33"/>
      <c r="S292" s="16"/>
      <c r="T292" s="16"/>
      <c r="U292" s="13"/>
      <c r="V292" s="16"/>
      <c r="W292" s="16"/>
      <c r="X292" s="35"/>
      <c r="Y292" s="35"/>
      <c r="AA292" s="40"/>
      <c r="AH292" s="39"/>
      <c r="AX292" s="13"/>
      <c r="AY292" s="13"/>
      <c r="AZ292" s="13"/>
      <c r="BA292" s="13"/>
      <c r="BB292" s="13"/>
    </row>
    <row r="293" spans="1:54" s="37" customFormat="1" x14ac:dyDescent="0.25">
      <c r="A293" s="153"/>
      <c r="B293" s="21"/>
      <c r="C293" s="21"/>
      <c r="D293" s="15"/>
      <c r="E293" s="15"/>
      <c r="F293" s="16"/>
      <c r="G293" s="21"/>
      <c r="H293" s="19"/>
      <c r="I293" s="16"/>
      <c r="J293" s="16"/>
      <c r="K293" s="16"/>
      <c r="L293" s="16"/>
      <c r="M293" s="19"/>
      <c r="N293" s="16"/>
      <c r="O293" s="16"/>
      <c r="P293" s="16"/>
      <c r="Q293" s="21"/>
      <c r="R293" s="33"/>
      <c r="S293" s="16"/>
      <c r="T293" s="16"/>
      <c r="U293" s="13"/>
      <c r="V293" s="16"/>
      <c r="W293" s="16"/>
      <c r="X293" s="35"/>
      <c r="Y293" s="35"/>
      <c r="AA293" s="40"/>
      <c r="AH293" s="39"/>
      <c r="AX293" s="13"/>
      <c r="AY293" s="13"/>
      <c r="AZ293" s="13"/>
      <c r="BA293" s="13"/>
      <c r="BB293" s="13"/>
    </row>
    <row r="294" spans="1:54" s="37" customFormat="1" x14ac:dyDescent="0.25">
      <c r="A294" s="153"/>
      <c r="B294" s="21"/>
      <c r="C294" s="21"/>
      <c r="D294" s="15"/>
      <c r="E294" s="15"/>
      <c r="F294" s="16"/>
      <c r="G294" s="21"/>
      <c r="H294" s="19"/>
      <c r="I294" s="16"/>
      <c r="J294" s="16"/>
      <c r="K294" s="16"/>
      <c r="L294" s="16"/>
      <c r="M294" s="19"/>
      <c r="N294" s="16"/>
      <c r="O294" s="16"/>
      <c r="P294" s="16"/>
      <c r="Q294" s="21"/>
      <c r="R294" s="33"/>
      <c r="S294" s="16"/>
      <c r="T294" s="16"/>
      <c r="U294" s="13"/>
      <c r="V294" s="16"/>
      <c r="W294" s="16"/>
      <c r="X294" s="35"/>
      <c r="Y294" s="35"/>
      <c r="AA294" s="40"/>
      <c r="AH294" s="39"/>
      <c r="AX294" s="13"/>
      <c r="AY294" s="13"/>
      <c r="AZ294" s="13"/>
      <c r="BA294" s="13"/>
      <c r="BB294" s="13"/>
    </row>
    <row r="295" spans="1:54" s="37" customFormat="1" x14ac:dyDescent="0.25">
      <c r="A295" s="153"/>
      <c r="B295" s="21"/>
      <c r="C295" s="21"/>
      <c r="D295" s="15"/>
      <c r="E295" s="15"/>
      <c r="F295" s="16"/>
      <c r="G295" s="21"/>
      <c r="H295" s="19"/>
      <c r="I295" s="16"/>
      <c r="J295" s="16"/>
      <c r="K295" s="16"/>
      <c r="L295" s="16"/>
      <c r="M295" s="19"/>
      <c r="N295" s="16"/>
      <c r="O295" s="16"/>
      <c r="P295" s="16"/>
      <c r="Q295" s="21"/>
      <c r="R295" s="33"/>
      <c r="S295" s="16"/>
      <c r="T295" s="16"/>
      <c r="U295" s="13"/>
      <c r="V295" s="16"/>
      <c r="W295" s="16"/>
      <c r="X295" s="35"/>
      <c r="Y295" s="35"/>
      <c r="AA295" s="40"/>
      <c r="AH295" s="39"/>
      <c r="AX295" s="13"/>
      <c r="AY295" s="13"/>
      <c r="AZ295" s="13"/>
      <c r="BA295" s="13"/>
      <c r="BB295" s="13"/>
    </row>
    <row r="296" spans="1:54" s="37" customFormat="1" x14ac:dyDescent="0.25">
      <c r="A296" s="153"/>
      <c r="B296" s="21"/>
      <c r="C296" s="21"/>
      <c r="D296" s="15"/>
      <c r="E296" s="15"/>
      <c r="F296" s="16"/>
      <c r="G296" s="21"/>
      <c r="H296" s="19"/>
      <c r="I296" s="16"/>
      <c r="J296" s="16"/>
      <c r="K296" s="16"/>
      <c r="L296" s="16"/>
      <c r="M296" s="19"/>
      <c r="N296" s="16"/>
      <c r="O296" s="16"/>
      <c r="P296" s="16"/>
      <c r="Q296" s="21"/>
      <c r="R296" s="33"/>
      <c r="S296" s="16"/>
      <c r="T296" s="16"/>
      <c r="U296" s="13"/>
      <c r="V296" s="16"/>
      <c r="W296" s="16"/>
      <c r="X296" s="35"/>
      <c r="Y296" s="35"/>
      <c r="AA296" s="40"/>
      <c r="AH296" s="39"/>
      <c r="AX296" s="13"/>
      <c r="AY296" s="13"/>
      <c r="AZ296" s="13"/>
      <c r="BA296" s="13"/>
      <c r="BB296" s="13"/>
    </row>
    <row r="297" spans="1:54" s="37" customFormat="1" x14ac:dyDescent="0.25">
      <c r="A297" s="153"/>
      <c r="B297" s="21"/>
      <c r="C297" s="21"/>
      <c r="D297" s="15"/>
      <c r="E297" s="15"/>
      <c r="F297" s="16"/>
      <c r="G297" s="21"/>
      <c r="H297" s="19"/>
      <c r="I297" s="16"/>
      <c r="J297" s="16"/>
      <c r="K297" s="16"/>
      <c r="L297" s="16"/>
      <c r="M297" s="19"/>
      <c r="N297" s="16"/>
      <c r="O297" s="16"/>
      <c r="P297" s="16"/>
      <c r="Q297" s="21"/>
      <c r="R297" s="33"/>
      <c r="S297" s="16"/>
      <c r="T297" s="16"/>
      <c r="U297" s="13"/>
      <c r="V297" s="16"/>
      <c r="W297" s="16"/>
      <c r="X297" s="35"/>
      <c r="Y297" s="35"/>
      <c r="AA297" s="40"/>
      <c r="AH297" s="39"/>
      <c r="AX297" s="13"/>
      <c r="AY297" s="13"/>
      <c r="AZ297" s="13"/>
      <c r="BA297" s="13"/>
      <c r="BB297" s="13"/>
    </row>
    <row r="298" spans="1:54" s="37" customFormat="1" x14ac:dyDescent="0.25">
      <c r="A298" s="153"/>
      <c r="B298" s="21"/>
      <c r="C298" s="21"/>
      <c r="D298" s="15"/>
      <c r="E298" s="15"/>
      <c r="F298" s="16"/>
      <c r="G298" s="21"/>
      <c r="H298" s="19"/>
      <c r="I298" s="16"/>
      <c r="J298" s="16"/>
      <c r="K298" s="16"/>
      <c r="L298" s="16"/>
      <c r="M298" s="19"/>
      <c r="N298" s="16"/>
      <c r="O298" s="16"/>
      <c r="P298" s="16"/>
      <c r="Q298" s="21"/>
      <c r="R298" s="33"/>
      <c r="S298" s="16"/>
      <c r="T298" s="16"/>
      <c r="U298" s="13"/>
      <c r="V298" s="16"/>
      <c r="W298" s="16"/>
      <c r="X298" s="35"/>
      <c r="Y298" s="35"/>
      <c r="AA298" s="40"/>
      <c r="AH298" s="39"/>
      <c r="AX298" s="13"/>
      <c r="AY298" s="13"/>
      <c r="AZ298" s="13"/>
      <c r="BA298" s="13"/>
      <c r="BB298" s="13"/>
    </row>
    <row r="299" spans="1:54" s="37" customFormat="1" x14ac:dyDescent="0.25">
      <c r="A299" s="153"/>
      <c r="B299" s="21"/>
      <c r="C299" s="21"/>
      <c r="D299" s="15"/>
      <c r="E299" s="15"/>
      <c r="F299" s="16"/>
      <c r="G299" s="21"/>
      <c r="H299" s="19"/>
      <c r="I299" s="16"/>
      <c r="J299" s="16"/>
      <c r="K299" s="16"/>
      <c r="L299" s="16"/>
      <c r="M299" s="19"/>
      <c r="N299" s="16"/>
      <c r="O299" s="16"/>
      <c r="P299" s="16"/>
      <c r="Q299" s="21"/>
      <c r="R299" s="33"/>
      <c r="S299" s="16"/>
      <c r="T299" s="16"/>
      <c r="U299" s="13"/>
      <c r="V299" s="16"/>
      <c r="W299" s="16"/>
      <c r="X299" s="35"/>
      <c r="Y299" s="35"/>
      <c r="AA299" s="40"/>
      <c r="AH299" s="39"/>
      <c r="AX299" s="13"/>
      <c r="AY299" s="13"/>
      <c r="AZ299" s="13"/>
      <c r="BA299" s="13"/>
      <c r="BB299" s="13"/>
    </row>
    <row r="300" spans="1:54" s="37" customFormat="1" x14ac:dyDescent="0.25">
      <c r="A300" s="153"/>
      <c r="B300" s="21"/>
      <c r="C300" s="21"/>
      <c r="D300" s="15"/>
      <c r="E300" s="15"/>
      <c r="F300" s="16"/>
      <c r="G300" s="21"/>
      <c r="H300" s="19"/>
      <c r="I300" s="16"/>
      <c r="J300" s="16"/>
      <c r="K300" s="16"/>
      <c r="L300" s="16"/>
      <c r="M300" s="19"/>
      <c r="N300" s="16"/>
      <c r="O300" s="16"/>
      <c r="P300" s="16"/>
      <c r="Q300" s="21"/>
      <c r="R300" s="33"/>
      <c r="S300" s="16"/>
      <c r="T300" s="16"/>
      <c r="U300" s="13"/>
      <c r="V300" s="16"/>
      <c r="W300" s="16"/>
      <c r="X300" s="35"/>
      <c r="Y300" s="35"/>
      <c r="AA300" s="40"/>
      <c r="AH300" s="39"/>
      <c r="AX300" s="13"/>
      <c r="AY300" s="13"/>
      <c r="AZ300" s="13"/>
      <c r="BA300" s="13"/>
      <c r="BB300" s="13"/>
    </row>
    <row r="301" spans="1:54" s="37" customFormat="1" x14ac:dyDescent="0.25">
      <c r="A301" s="153"/>
      <c r="B301" s="21"/>
      <c r="C301" s="21"/>
      <c r="D301" s="15"/>
      <c r="E301" s="15"/>
      <c r="F301" s="16"/>
      <c r="G301" s="21"/>
      <c r="H301" s="19"/>
      <c r="I301" s="16"/>
      <c r="J301" s="16"/>
      <c r="K301" s="16"/>
      <c r="L301" s="16"/>
      <c r="M301" s="19"/>
      <c r="N301" s="16"/>
      <c r="O301" s="16"/>
      <c r="P301" s="16"/>
      <c r="Q301" s="21"/>
      <c r="R301" s="33"/>
      <c r="S301" s="16"/>
      <c r="T301" s="16"/>
      <c r="U301" s="13"/>
      <c r="V301" s="16"/>
      <c r="W301" s="16"/>
      <c r="X301" s="35"/>
      <c r="Y301" s="35"/>
      <c r="AA301" s="40"/>
      <c r="AH301" s="39"/>
      <c r="AX301" s="13"/>
      <c r="AY301" s="13"/>
      <c r="AZ301" s="13"/>
      <c r="BA301" s="13"/>
      <c r="BB301" s="13"/>
    </row>
    <row r="302" spans="1:54" s="37" customFormat="1" x14ac:dyDescent="0.25">
      <c r="A302" s="153"/>
      <c r="B302" s="21"/>
      <c r="C302" s="21"/>
      <c r="D302" s="15"/>
      <c r="E302" s="15"/>
      <c r="F302" s="16"/>
      <c r="G302" s="21"/>
      <c r="H302" s="19"/>
      <c r="I302" s="16"/>
      <c r="J302" s="16"/>
      <c r="K302" s="16"/>
      <c r="L302" s="16"/>
      <c r="M302" s="19"/>
      <c r="N302" s="16"/>
      <c r="O302" s="16"/>
      <c r="P302" s="16"/>
      <c r="Q302" s="21"/>
      <c r="R302" s="33"/>
      <c r="S302" s="16"/>
      <c r="T302" s="16"/>
      <c r="U302" s="13"/>
      <c r="V302" s="16"/>
      <c r="W302" s="16"/>
      <c r="X302" s="35"/>
      <c r="Y302" s="35"/>
      <c r="AA302" s="40"/>
      <c r="AH302" s="39"/>
      <c r="AX302" s="13"/>
      <c r="AY302" s="13"/>
      <c r="AZ302" s="13"/>
      <c r="BA302" s="13"/>
      <c r="BB302" s="13"/>
    </row>
    <row r="303" spans="1:54" s="37" customFormat="1" x14ac:dyDescent="0.25">
      <c r="A303" s="153"/>
      <c r="B303" s="21"/>
      <c r="C303" s="21"/>
      <c r="D303" s="15"/>
      <c r="E303" s="15"/>
      <c r="F303" s="16"/>
      <c r="G303" s="21"/>
      <c r="H303" s="19"/>
      <c r="I303" s="16"/>
      <c r="J303" s="16"/>
      <c r="K303" s="16"/>
      <c r="L303" s="16"/>
      <c r="M303" s="19"/>
      <c r="N303" s="16"/>
      <c r="O303" s="16"/>
      <c r="P303" s="16"/>
      <c r="Q303" s="21"/>
      <c r="R303" s="33"/>
      <c r="S303" s="16"/>
      <c r="T303" s="16"/>
      <c r="U303" s="13"/>
      <c r="V303" s="16"/>
      <c r="W303" s="16"/>
      <c r="X303" s="35"/>
      <c r="Y303" s="35"/>
      <c r="AA303" s="40"/>
      <c r="AH303" s="39"/>
      <c r="AX303" s="13"/>
      <c r="AY303" s="13"/>
      <c r="AZ303" s="13"/>
      <c r="BA303" s="13"/>
      <c r="BB303" s="13"/>
    </row>
    <row r="304" spans="1:54" s="37" customFormat="1" x14ac:dyDescent="0.25">
      <c r="A304" s="153"/>
      <c r="B304" s="21"/>
      <c r="C304" s="21"/>
      <c r="D304" s="15"/>
      <c r="E304" s="15"/>
      <c r="F304" s="16"/>
      <c r="G304" s="21"/>
      <c r="H304" s="19"/>
      <c r="I304" s="16"/>
      <c r="J304" s="16"/>
      <c r="K304" s="16"/>
      <c r="L304" s="16"/>
      <c r="M304" s="19"/>
      <c r="N304" s="16"/>
      <c r="O304" s="16"/>
      <c r="P304" s="16"/>
      <c r="Q304" s="21"/>
      <c r="R304" s="33"/>
      <c r="S304" s="16"/>
      <c r="T304" s="16"/>
      <c r="U304" s="13"/>
      <c r="V304" s="16"/>
      <c r="W304" s="16"/>
      <c r="X304" s="35"/>
      <c r="Y304" s="35"/>
      <c r="AA304" s="40"/>
      <c r="AH304" s="39"/>
      <c r="AX304" s="13"/>
      <c r="AY304" s="13"/>
      <c r="AZ304" s="13"/>
      <c r="BA304" s="13"/>
      <c r="BB304" s="13"/>
    </row>
    <row r="305" spans="1:54" s="37" customFormat="1" x14ac:dyDescent="0.25">
      <c r="A305" s="153"/>
      <c r="B305" s="21"/>
      <c r="C305" s="21"/>
      <c r="D305" s="15"/>
      <c r="E305" s="15"/>
      <c r="F305" s="16"/>
      <c r="G305" s="21"/>
      <c r="H305" s="19"/>
      <c r="I305" s="16"/>
      <c r="J305" s="16"/>
      <c r="K305" s="16"/>
      <c r="L305" s="16"/>
      <c r="M305" s="19"/>
      <c r="N305" s="16"/>
      <c r="O305" s="16"/>
      <c r="P305" s="16"/>
      <c r="Q305" s="21"/>
      <c r="R305" s="33"/>
      <c r="S305" s="16"/>
      <c r="T305" s="16"/>
      <c r="U305" s="13"/>
      <c r="V305" s="16"/>
      <c r="W305" s="16"/>
      <c r="X305" s="35"/>
      <c r="Y305" s="35"/>
      <c r="AA305" s="40"/>
      <c r="AH305" s="39"/>
      <c r="AX305" s="13"/>
      <c r="AY305" s="13"/>
      <c r="AZ305" s="13"/>
      <c r="BA305" s="13"/>
      <c r="BB305" s="13"/>
    </row>
    <row r="306" spans="1:54" s="37" customFormat="1" x14ac:dyDescent="0.25">
      <c r="A306" s="153"/>
      <c r="B306" s="21"/>
      <c r="C306" s="21"/>
      <c r="D306" s="15"/>
      <c r="E306" s="15"/>
      <c r="F306" s="16"/>
      <c r="G306" s="21"/>
      <c r="H306" s="19"/>
      <c r="I306" s="16"/>
      <c r="J306" s="16"/>
      <c r="K306" s="16"/>
      <c r="L306" s="16"/>
      <c r="M306" s="19"/>
      <c r="N306" s="16"/>
      <c r="O306" s="16"/>
      <c r="P306" s="16"/>
      <c r="Q306" s="21"/>
      <c r="R306" s="33"/>
      <c r="S306" s="16"/>
      <c r="T306" s="16"/>
      <c r="U306" s="13"/>
      <c r="V306" s="16"/>
      <c r="W306" s="16"/>
      <c r="X306" s="35"/>
      <c r="Y306" s="35"/>
      <c r="AA306" s="40"/>
      <c r="AH306" s="39"/>
      <c r="AX306" s="13"/>
      <c r="AY306" s="13"/>
      <c r="AZ306" s="13"/>
      <c r="BA306" s="13"/>
      <c r="BB306" s="13"/>
    </row>
    <row r="307" spans="1:54" s="37" customFormat="1" x14ac:dyDescent="0.25">
      <c r="A307" s="153"/>
      <c r="B307" s="21"/>
      <c r="C307" s="21"/>
      <c r="D307" s="15"/>
      <c r="E307" s="15"/>
      <c r="F307" s="16"/>
      <c r="G307" s="21"/>
      <c r="H307" s="19"/>
      <c r="I307" s="16"/>
      <c r="J307" s="16"/>
      <c r="K307" s="16"/>
      <c r="L307" s="16"/>
      <c r="M307" s="19"/>
      <c r="N307" s="16"/>
      <c r="O307" s="16"/>
      <c r="P307" s="16"/>
      <c r="Q307" s="21"/>
      <c r="R307" s="33"/>
      <c r="S307" s="16"/>
      <c r="T307" s="16"/>
      <c r="U307" s="13"/>
      <c r="V307" s="16"/>
      <c r="W307" s="16"/>
      <c r="X307" s="35"/>
      <c r="Y307" s="35"/>
      <c r="AA307" s="40"/>
      <c r="AH307" s="39"/>
      <c r="AX307" s="13"/>
      <c r="AY307" s="13"/>
      <c r="AZ307" s="13"/>
      <c r="BA307" s="13"/>
      <c r="BB307" s="13"/>
    </row>
    <row r="308" spans="1:54" s="37" customFormat="1" x14ac:dyDescent="0.25">
      <c r="A308" s="153"/>
      <c r="B308" s="21"/>
      <c r="C308" s="21"/>
      <c r="D308" s="15"/>
      <c r="E308" s="15"/>
      <c r="F308" s="16"/>
      <c r="G308" s="21"/>
      <c r="H308" s="19"/>
      <c r="I308" s="16"/>
      <c r="J308" s="16"/>
      <c r="K308" s="16"/>
      <c r="L308" s="16"/>
      <c r="M308" s="19"/>
      <c r="N308" s="16"/>
      <c r="O308" s="16"/>
      <c r="P308" s="16"/>
      <c r="Q308" s="21"/>
      <c r="R308" s="33"/>
      <c r="S308" s="16"/>
      <c r="T308" s="16"/>
      <c r="U308" s="13"/>
      <c r="V308" s="16"/>
      <c r="W308" s="16"/>
      <c r="X308" s="35"/>
      <c r="Y308" s="35"/>
      <c r="AA308" s="40"/>
      <c r="AH308" s="39"/>
      <c r="AX308" s="13"/>
      <c r="AY308" s="13"/>
      <c r="AZ308" s="13"/>
      <c r="BA308" s="13"/>
      <c r="BB308" s="13"/>
    </row>
    <row r="309" spans="1:54" s="37" customFormat="1" x14ac:dyDescent="0.25">
      <c r="A309" s="153"/>
      <c r="B309" s="21"/>
      <c r="C309" s="21"/>
      <c r="D309" s="15"/>
      <c r="E309" s="15"/>
      <c r="F309" s="16"/>
      <c r="G309" s="21"/>
      <c r="H309" s="19"/>
      <c r="I309" s="16"/>
      <c r="J309" s="16"/>
      <c r="K309" s="16"/>
      <c r="L309" s="16"/>
      <c r="M309" s="19"/>
      <c r="N309" s="16"/>
      <c r="O309" s="16"/>
      <c r="P309" s="16"/>
      <c r="Q309" s="21"/>
      <c r="R309" s="33"/>
      <c r="S309" s="16"/>
      <c r="T309" s="16"/>
      <c r="U309" s="13"/>
      <c r="V309" s="16"/>
      <c r="W309" s="16"/>
      <c r="X309" s="35"/>
      <c r="Y309" s="35"/>
      <c r="AA309" s="40"/>
      <c r="AH309" s="39"/>
      <c r="AX309" s="13"/>
      <c r="AY309" s="13"/>
      <c r="AZ309" s="13"/>
      <c r="BA309" s="13"/>
      <c r="BB309" s="13"/>
    </row>
    <row r="310" spans="1:54" s="37" customFormat="1" x14ac:dyDescent="0.25">
      <c r="A310" s="153"/>
      <c r="B310" s="21"/>
      <c r="C310" s="21"/>
      <c r="D310" s="15"/>
      <c r="E310" s="15"/>
      <c r="F310" s="16"/>
      <c r="G310" s="21"/>
      <c r="H310" s="19"/>
      <c r="I310" s="16"/>
      <c r="J310" s="16"/>
      <c r="K310" s="16"/>
      <c r="L310" s="16"/>
      <c r="M310" s="19"/>
      <c r="N310" s="16"/>
      <c r="O310" s="16"/>
      <c r="P310" s="16"/>
      <c r="Q310" s="21"/>
      <c r="R310" s="33"/>
      <c r="S310" s="16"/>
      <c r="T310" s="16"/>
      <c r="U310" s="13"/>
      <c r="V310" s="16"/>
      <c r="W310" s="16"/>
      <c r="X310" s="35"/>
      <c r="Y310" s="35"/>
      <c r="AA310" s="40"/>
      <c r="AH310" s="39"/>
      <c r="AX310" s="13"/>
      <c r="AY310" s="13"/>
      <c r="AZ310" s="13"/>
      <c r="BA310" s="13"/>
      <c r="BB310" s="13"/>
    </row>
    <row r="311" spans="1:54" s="37" customFormat="1" x14ac:dyDescent="0.25">
      <c r="A311" s="153"/>
      <c r="B311" s="21"/>
      <c r="C311" s="21"/>
      <c r="D311" s="15"/>
      <c r="E311" s="15"/>
      <c r="F311" s="16"/>
      <c r="G311" s="21"/>
      <c r="H311" s="19"/>
      <c r="I311" s="16"/>
      <c r="J311" s="16"/>
      <c r="K311" s="16"/>
      <c r="L311" s="16"/>
      <c r="M311" s="19"/>
      <c r="N311" s="16"/>
      <c r="O311" s="16"/>
      <c r="P311" s="16"/>
      <c r="Q311" s="21"/>
      <c r="R311" s="33"/>
      <c r="S311" s="16"/>
      <c r="T311" s="16"/>
      <c r="U311" s="13"/>
      <c r="V311" s="16"/>
      <c r="W311" s="16"/>
      <c r="X311" s="35"/>
      <c r="Y311" s="35"/>
      <c r="AA311" s="40"/>
      <c r="AH311" s="39"/>
      <c r="AX311" s="13"/>
      <c r="AY311" s="13"/>
      <c r="AZ311" s="13"/>
      <c r="BA311" s="13"/>
      <c r="BB311" s="13"/>
    </row>
    <row r="312" spans="1:54" s="37" customFormat="1" x14ac:dyDescent="0.25">
      <c r="A312" s="153"/>
      <c r="B312" s="21"/>
      <c r="C312" s="21"/>
      <c r="D312" s="15"/>
      <c r="E312" s="15"/>
      <c r="F312" s="16"/>
      <c r="G312" s="21"/>
      <c r="H312" s="19"/>
      <c r="I312" s="16"/>
      <c r="J312" s="16"/>
      <c r="K312" s="16"/>
      <c r="L312" s="16"/>
      <c r="M312" s="19"/>
      <c r="N312" s="16"/>
      <c r="O312" s="16"/>
      <c r="P312" s="16"/>
      <c r="Q312" s="21"/>
      <c r="R312" s="33"/>
      <c r="S312" s="16"/>
      <c r="T312" s="16"/>
      <c r="U312" s="13"/>
      <c r="V312" s="16"/>
      <c r="W312" s="16"/>
      <c r="X312" s="35"/>
      <c r="Y312" s="35"/>
      <c r="AA312" s="40"/>
      <c r="AH312" s="39"/>
      <c r="AX312" s="13"/>
      <c r="AY312" s="13"/>
      <c r="AZ312" s="13"/>
      <c r="BA312" s="13"/>
      <c r="BB312" s="13"/>
    </row>
    <row r="313" spans="1:54" s="37" customFormat="1" x14ac:dyDescent="0.25">
      <c r="A313" s="153"/>
      <c r="B313" s="21"/>
      <c r="C313" s="21"/>
      <c r="D313" s="15"/>
      <c r="E313" s="15"/>
      <c r="F313" s="16"/>
      <c r="G313" s="21"/>
      <c r="H313" s="19"/>
      <c r="I313" s="16"/>
      <c r="J313" s="16"/>
      <c r="K313" s="16"/>
      <c r="L313" s="16"/>
      <c r="M313" s="19"/>
      <c r="N313" s="16"/>
      <c r="O313" s="16"/>
      <c r="P313" s="16"/>
      <c r="Q313" s="21"/>
      <c r="R313" s="33"/>
      <c r="S313" s="16"/>
      <c r="T313" s="16"/>
      <c r="U313" s="13"/>
      <c r="V313" s="16"/>
      <c r="W313" s="16"/>
      <c r="X313" s="35"/>
      <c r="Y313" s="35"/>
      <c r="AA313" s="40"/>
      <c r="AH313" s="39"/>
      <c r="AX313" s="13"/>
      <c r="AY313" s="13"/>
      <c r="AZ313" s="13"/>
      <c r="BA313" s="13"/>
      <c r="BB313" s="13"/>
    </row>
    <row r="314" spans="1:54" s="37" customFormat="1" x14ac:dyDescent="0.25">
      <c r="A314" s="153"/>
      <c r="B314" s="21"/>
      <c r="C314" s="21"/>
      <c r="D314" s="15"/>
      <c r="E314" s="15"/>
      <c r="F314" s="16"/>
      <c r="G314" s="21"/>
      <c r="H314" s="19"/>
      <c r="I314" s="16"/>
      <c r="J314" s="16"/>
      <c r="K314" s="16"/>
      <c r="L314" s="16"/>
      <c r="M314" s="19"/>
      <c r="N314" s="16"/>
      <c r="O314" s="16"/>
      <c r="P314" s="16"/>
      <c r="Q314" s="21"/>
      <c r="R314" s="33"/>
      <c r="S314" s="16"/>
      <c r="T314" s="16"/>
      <c r="U314" s="13"/>
      <c r="V314" s="16"/>
      <c r="W314" s="16"/>
      <c r="X314" s="35"/>
      <c r="Y314" s="35"/>
      <c r="AA314" s="40"/>
      <c r="AH314" s="39"/>
      <c r="AX314" s="13"/>
      <c r="AY314" s="13"/>
      <c r="AZ314" s="13"/>
      <c r="BA314" s="13"/>
      <c r="BB314" s="13"/>
    </row>
    <row r="315" spans="1:54" s="37" customFormat="1" x14ac:dyDescent="0.25">
      <c r="A315" s="153"/>
      <c r="B315" s="21"/>
      <c r="C315" s="21"/>
      <c r="D315" s="15"/>
      <c r="E315" s="15"/>
      <c r="F315" s="16"/>
      <c r="G315" s="21"/>
      <c r="H315" s="19"/>
      <c r="I315" s="16"/>
      <c r="J315" s="16"/>
      <c r="K315" s="16"/>
      <c r="L315" s="16"/>
      <c r="M315" s="19"/>
      <c r="N315" s="16"/>
      <c r="O315" s="16"/>
      <c r="P315" s="16"/>
      <c r="Q315" s="21"/>
      <c r="R315" s="33"/>
      <c r="S315" s="16"/>
      <c r="T315" s="16"/>
      <c r="U315" s="13"/>
      <c r="V315" s="16"/>
      <c r="W315" s="16"/>
      <c r="X315" s="35"/>
      <c r="Y315" s="35"/>
      <c r="AA315" s="40"/>
      <c r="AH315" s="39"/>
      <c r="AX315" s="13"/>
      <c r="AY315" s="13"/>
      <c r="AZ315" s="13"/>
      <c r="BA315" s="13"/>
      <c r="BB315" s="13"/>
    </row>
    <row r="316" spans="1:54" s="37" customFormat="1" x14ac:dyDescent="0.25">
      <c r="A316" s="153"/>
      <c r="B316" s="21"/>
      <c r="C316" s="21"/>
      <c r="D316" s="15"/>
      <c r="E316" s="15"/>
      <c r="F316" s="16"/>
      <c r="G316" s="21"/>
      <c r="H316" s="19"/>
      <c r="I316" s="16"/>
      <c r="J316" s="16"/>
      <c r="K316" s="16"/>
      <c r="L316" s="16"/>
      <c r="M316" s="19"/>
      <c r="N316" s="16"/>
      <c r="O316" s="16"/>
      <c r="P316" s="16"/>
      <c r="Q316" s="21"/>
      <c r="R316" s="33"/>
      <c r="S316" s="16"/>
      <c r="T316" s="16"/>
      <c r="U316" s="13"/>
      <c r="V316" s="16"/>
      <c r="W316" s="16"/>
      <c r="X316" s="35"/>
      <c r="Y316" s="35"/>
      <c r="AA316" s="40"/>
      <c r="AH316" s="39"/>
      <c r="AX316" s="13"/>
      <c r="AY316" s="13"/>
      <c r="AZ316" s="13"/>
      <c r="BA316" s="13"/>
      <c r="BB316" s="13"/>
    </row>
    <row r="317" spans="1:54" s="37" customFormat="1" x14ac:dyDescent="0.25">
      <c r="A317" s="153"/>
      <c r="B317" s="21"/>
      <c r="C317" s="21"/>
      <c r="D317" s="15"/>
      <c r="E317" s="15"/>
      <c r="F317" s="16"/>
      <c r="G317" s="21"/>
      <c r="H317" s="19"/>
      <c r="I317" s="16"/>
      <c r="J317" s="16"/>
      <c r="K317" s="16"/>
      <c r="L317" s="16"/>
      <c r="M317" s="19"/>
      <c r="N317" s="16"/>
      <c r="O317" s="16"/>
      <c r="P317" s="16"/>
      <c r="Q317" s="21"/>
      <c r="R317" s="33"/>
      <c r="S317" s="16"/>
      <c r="T317" s="16"/>
      <c r="U317" s="13"/>
      <c r="V317" s="16"/>
      <c r="W317" s="16"/>
      <c r="X317" s="35"/>
      <c r="Y317" s="35"/>
      <c r="AA317" s="40"/>
      <c r="AH317" s="39"/>
      <c r="AX317" s="13"/>
      <c r="AY317" s="13"/>
      <c r="AZ317" s="13"/>
      <c r="BA317" s="13"/>
      <c r="BB317" s="13"/>
    </row>
    <row r="318" spans="1:54" s="37" customFormat="1" x14ac:dyDescent="0.25">
      <c r="A318" s="153"/>
      <c r="B318" s="21"/>
      <c r="C318" s="21"/>
      <c r="D318" s="15"/>
      <c r="E318" s="15"/>
      <c r="F318" s="16"/>
      <c r="G318" s="21"/>
      <c r="H318" s="19"/>
      <c r="I318" s="16"/>
      <c r="J318" s="16"/>
      <c r="K318" s="16"/>
      <c r="L318" s="16"/>
      <c r="M318" s="19"/>
      <c r="N318" s="16"/>
      <c r="O318" s="16"/>
      <c r="P318" s="16"/>
      <c r="Q318" s="21"/>
      <c r="R318" s="33"/>
      <c r="S318" s="16"/>
      <c r="T318" s="16"/>
      <c r="U318" s="13"/>
      <c r="V318" s="16"/>
      <c r="W318" s="16"/>
      <c r="X318" s="35"/>
      <c r="Y318" s="35"/>
      <c r="AA318" s="40"/>
      <c r="AH318" s="39"/>
      <c r="AX318" s="13"/>
      <c r="AY318" s="13"/>
      <c r="AZ318" s="13"/>
      <c r="BA318" s="13"/>
      <c r="BB318" s="13"/>
    </row>
    <row r="319" spans="1:54" s="37" customFormat="1" x14ac:dyDescent="0.25">
      <c r="A319" s="153"/>
      <c r="B319" s="21"/>
      <c r="C319" s="21"/>
      <c r="D319" s="15"/>
      <c r="E319" s="15"/>
      <c r="F319" s="16"/>
      <c r="G319" s="21"/>
      <c r="H319" s="19"/>
      <c r="I319" s="16"/>
      <c r="J319" s="16"/>
      <c r="K319" s="16"/>
      <c r="L319" s="16"/>
      <c r="M319" s="19"/>
      <c r="N319" s="16"/>
      <c r="O319" s="16"/>
      <c r="P319" s="16"/>
      <c r="Q319" s="21"/>
      <c r="R319" s="33"/>
      <c r="S319" s="16"/>
      <c r="T319" s="16"/>
      <c r="U319" s="13"/>
      <c r="V319" s="16"/>
      <c r="W319" s="16"/>
      <c r="X319" s="35"/>
      <c r="Y319" s="35"/>
      <c r="AA319" s="40"/>
      <c r="AH319" s="39"/>
      <c r="AX319" s="13"/>
      <c r="AY319" s="13"/>
      <c r="AZ319" s="13"/>
      <c r="BA319" s="13"/>
      <c r="BB319" s="13"/>
    </row>
    <row r="320" spans="1:54" s="37" customFormat="1" x14ac:dyDescent="0.25">
      <c r="A320" s="153"/>
      <c r="B320" s="21"/>
      <c r="C320" s="21"/>
      <c r="D320" s="15"/>
      <c r="E320" s="15"/>
      <c r="F320" s="16"/>
      <c r="G320" s="21"/>
      <c r="H320" s="19"/>
      <c r="I320" s="16"/>
      <c r="J320" s="16"/>
      <c r="K320" s="16"/>
      <c r="L320" s="16"/>
      <c r="M320" s="19"/>
      <c r="N320" s="16"/>
      <c r="O320" s="16"/>
      <c r="P320" s="16"/>
      <c r="Q320" s="21"/>
      <c r="R320" s="33"/>
      <c r="S320" s="16"/>
      <c r="T320" s="16"/>
      <c r="U320" s="13"/>
      <c r="V320" s="16"/>
      <c r="W320" s="16"/>
      <c r="X320" s="35"/>
      <c r="Y320" s="35"/>
      <c r="AA320" s="40"/>
      <c r="AH320" s="39"/>
      <c r="AX320" s="13"/>
      <c r="AY320" s="13"/>
      <c r="AZ320" s="13"/>
      <c r="BA320" s="13"/>
      <c r="BB320" s="13"/>
    </row>
    <row r="321" spans="1:54" s="37" customFormat="1" x14ac:dyDescent="0.25">
      <c r="A321" s="153"/>
      <c r="B321" s="21"/>
      <c r="C321" s="21"/>
      <c r="D321" s="15"/>
      <c r="E321" s="15"/>
      <c r="F321" s="16"/>
      <c r="G321" s="21"/>
      <c r="H321" s="19"/>
      <c r="I321" s="16"/>
      <c r="J321" s="16"/>
      <c r="K321" s="16"/>
      <c r="L321" s="16"/>
      <c r="M321" s="19"/>
      <c r="N321" s="16"/>
      <c r="O321" s="16"/>
      <c r="P321" s="16"/>
      <c r="Q321" s="21"/>
      <c r="R321" s="33"/>
      <c r="S321" s="16"/>
      <c r="T321" s="16"/>
      <c r="U321" s="13"/>
      <c r="V321" s="16"/>
      <c r="W321" s="16"/>
      <c r="X321" s="35"/>
      <c r="Y321" s="35"/>
      <c r="AA321" s="40"/>
      <c r="AH321" s="39"/>
      <c r="AX321" s="13"/>
      <c r="AY321" s="13"/>
      <c r="AZ321" s="13"/>
      <c r="BA321" s="13"/>
      <c r="BB321" s="13"/>
    </row>
    <row r="322" spans="1:54" s="37" customFormat="1" x14ac:dyDescent="0.25">
      <c r="A322" s="153"/>
      <c r="B322" s="21"/>
      <c r="C322" s="21"/>
      <c r="D322" s="15"/>
      <c r="E322" s="15"/>
      <c r="F322" s="16"/>
      <c r="G322" s="21"/>
      <c r="H322" s="19"/>
      <c r="I322" s="16"/>
      <c r="J322" s="16"/>
      <c r="K322" s="16"/>
      <c r="L322" s="16"/>
      <c r="M322" s="19"/>
      <c r="N322" s="16"/>
      <c r="O322" s="16"/>
      <c r="P322" s="16"/>
      <c r="Q322" s="21"/>
      <c r="R322" s="33"/>
      <c r="S322" s="16"/>
      <c r="T322" s="16"/>
      <c r="U322" s="13"/>
      <c r="V322" s="16"/>
      <c r="W322" s="16"/>
      <c r="X322" s="35"/>
      <c r="Y322" s="35"/>
      <c r="AA322" s="40"/>
      <c r="AH322" s="39"/>
      <c r="AX322" s="13"/>
      <c r="AY322" s="13"/>
      <c r="AZ322" s="13"/>
      <c r="BA322" s="13"/>
      <c r="BB322" s="13"/>
    </row>
    <row r="323" spans="1:54" s="37" customFormat="1" x14ac:dyDescent="0.25">
      <c r="A323" s="153"/>
      <c r="B323" s="21"/>
      <c r="C323" s="21"/>
      <c r="D323" s="15"/>
      <c r="E323" s="15"/>
      <c r="F323" s="16"/>
      <c r="G323" s="21"/>
      <c r="H323" s="19"/>
      <c r="I323" s="16"/>
      <c r="J323" s="16"/>
      <c r="K323" s="16"/>
      <c r="L323" s="16"/>
      <c r="M323" s="19"/>
      <c r="N323" s="16"/>
      <c r="O323" s="16"/>
      <c r="P323" s="16"/>
      <c r="Q323" s="21"/>
      <c r="R323" s="33"/>
      <c r="S323" s="16"/>
      <c r="T323" s="16"/>
      <c r="U323" s="13"/>
      <c r="V323" s="16"/>
      <c r="W323" s="16"/>
      <c r="X323" s="35"/>
      <c r="Y323" s="35"/>
      <c r="AA323" s="40"/>
      <c r="AH323" s="39"/>
      <c r="AX323" s="13"/>
      <c r="AY323" s="13"/>
      <c r="AZ323" s="13"/>
      <c r="BA323" s="13"/>
      <c r="BB323" s="13"/>
    </row>
    <row r="324" spans="1:54" s="37" customFormat="1" x14ac:dyDescent="0.25">
      <c r="A324" s="153"/>
      <c r="B324" s="21"/>
      <c r="C324" s="21"/>
      <c r="D324" s="15"/>
      <c r="E324" s="15"/>
      <c r="F324" s="16"/>
      <c r="G324" s="21"/>
      <c r="H324" s="19"/>
      <c r="I324" s="16"/>
      <c r="J324" s="16"/>
      <c r="K324" s="16"/>
      <c r="L324" s="16"/>
      <c r="M324" s="19"/>
      <c r="N324" s="16"/>
      <c r="O324" s="16"/>
      <c r="P324" s="16"/>
      <c r="Q324" s="21"/>
      <c r="R324" s="33"/>
      <c r="S324" s="16"/>
      <c r="T324" s="16"/>
      <c r="U324" s="13"/>
      <c r="V324" s="16"/>
      <c r="W324" s="16"/>
      <c r="X324" s="35"/>
      <c r="Y324" s="35"/>
      <c r="AA324" s="40"/>
      <c r="AH324" s="39"/>
      <c r="AX324" s="13"/>
      <c r="AY324" s="13"/>
      <c r="AZ324" s="13"/>
      <c r="BA324" s="13"/>
      <c r="BB324" s="13"/>
    </row>
    <row r="325" spans="1:54" s="37" customFormat="1" x14ac:dyDescent="0.25">
      <c r="A325" s="153"/>
      <c r="B325" s="21"/>
      <c r="C325" s="21"/>
      <c r="D325" s="15"/>
      <c r="E325" s="15"/>
      <c r="F325" s="16"/>
      <c r="G325" s="21"/>
      <c r="H325" s="19"/>
      <c r="I325" s="16"/>
      <c r="J325" s="16"/>
      <c r="K325" s="16"/>
      <c r="L325" s="16"/>
      <c r="M325" s="19"/>
      <c r="N325" s="16"/>
      <c r="O325" s="16"/>
      <c r="P325" s="16"/>
      <c r="Q325" s="21"/>
      <c r="R325" s="33"/>
      <c r="S325" s="16"/>
      <c r="T325" s="16"/>
      <c r="U325" s="13"/>
      <c r="V325" s="16"/>
      <c r="W325" s="16"/>
      <c r="X325" s="35"/>
      <c r="Y325" s="35"/>
      <c r="AA325" s="40"/>
      <c r="AH325" s="39"/>
      <c r="AX325" s="13"/>
      <c r="AY325" s="13"/>
      <c r="AZ325" s="13"/>
      <c r="BA325" s="13"/>
      <c r="BB325" s="13"/>
    </row>
    <row r="326" spans="1:54" s="37" customFormat="1" x14ac:dyDescent="0.25">
      <c r="A326" s="153"/>
      <c r="B326" s="21"/>
      <c r="C326" s="21"/>
      <c r="D326" s="15"/>
      <c r="E326" s="15"/>
      <c r="F326" s="16"/>
      <c r="G326" s="21"/>
      <c r="H326" s="19"/>
      <c r="I326" s="16"/>
      <c r="J326" s="16"/>
      <c r="K326" s="16"/>
      <c r="L326" s="16"/>
      <c r="M326" s="19"/>
      <c r="N326" s="16"/>
      <c r="O326" s="16"/>
      <c r="P326" s="16"/>
      <c r="Q326" s="21"/>
      <c r="R326" s="33"/>
      <c r="S326" s="16"/>
      <c r="T326" s="16"/>
      <c r="U326" s="13"/>
      <c r="V326" s="16"/>
      <c r="W326" s="16"/>
      <c r="X326" s="35"/>
      <c r="Y326" s="35"/>
      <c r="AA326" s="40"/>
      <c r="AH326" s="39"/>
      <c r="AX326" s="13"/>
      <c r="AY326" s="13"/>
      <c r="AZ326" s="13"/>
      <c r="BA326" s="13"/>
      <c r="BB326" s="13"/>
    </row>
    <row r="327" spans="1:54" s="37" customFormat="1" x14ac:dyDescent="0.25">
      <c r="A327" s="153"/>
      <c r="B327" s="21"/>
      <c r="C327" s="21"/>
      <c r="D327" s="15"/>
      <c r="E327" s="15"/>
      <c r="F327" s="16"/>
      <c r="G327" s="21"/>
      <c r="H327" s="19"/>
      <c r="I327" s="16"/>
      <c r="J327" s="16"/>
      <c r="K327" s="16"/>
      <c r="L327" s="16"/>
      <c r="M327" s="19"/>
      <c r="N327" s="16"/>
      <c r="O327" s="16"/>
      <c r="P327" s="16"/>
      <c r="Q327" s="21"/>
      <c r="R327" s="33"/>
      <c r="S327" s="16"/>
      <c r="T327" s="16"/>
      <c r="U327" s="13"/>
      <c r="V327" s="16"/>
      <c r="W327" s="16"/>
      <c r="X327" s="35"/>
      <c r="Y327" s="35"/>
      <c r="AA327" s="40"/>
      <c r="AH327" s="39"/>
      <c r="AX327" s="13"/>
      <c r="AY327" s="13"/>
      <c r="AZ327" s="13"/>
      <c r="BA327" s="13"/>
      <c r="BB327" s="13"/>
    </row>
    <row r="328" spans="1:54" s="37" customFormat="1" x14ac:dyDescent="0.25">
      <c r="A328" s="153"/>
      <c r="B328" s="21"/>
      <c r="C328" s="21"/>
      <c r="D328" s="15"/>
      <c r="E328" s="15"/>
      <c r="F328" s="16"/>
      <c r="G328" s="21"/>
      <c r="H328" s="19"/>
      <c r="I328" s="16"/>
      <c r="J328" s="16"/>
      <c r="K328" s="16"/>
      <c r="L328" s="16"/>
      <c r="M328" s="19"/>
      <c r="N328" s="16"/>
      <c r="O328" s="16"/>
      <c r="P328" s="16"/>
      <c r="Q328" s="21"/>
      <c r="R328" s="33"/>
      <c r="S328" s="16"/>
      <c r="T328" s="16"/>
      <c r="U328" s="13"/>
      <c r="V328" s="16"/>
      <c r="W328" s="16"/>
      <c r="X328" s="35"/>
      <c r="Y328" s="35"/>
      <c r="AA328" s="40"/>
      <c r="AH328" s="39"/>
      <c r="AX328" s="13"/>
      <c r="AY328" s="13"/>
      <c r="AZ328" s="13"/>
      <c r="BA328" s="13"/>
      <c r="BB328" s="13"/>
    </row>
    <row r="329" spans="1:54" s="37" customFormat="1" x14ac:dyDescent="0.25">
      <c r="A329" s="153"/>
      <c r="B329" s="21"/>
      <c r="C329" s="21"/>
      <c r="D329" s="15"/>
      <c r="E329" s="15"/>
      <c r="F329" s="16"/>
      <c r="G329" s="21"/>
      <c r="H329" s="19"/>
      <c r="I329" s="16"/>
      <c r="J329" s="16"/>
      <c r="K329" s="16"/>
      <c r="L329" s="16"/>
      <c r="M329" s="19"/>
      <c r="N329" s="16"/>
      <c r="O329" s="16"/>
      <c r="P329" s="16"/>
      <c r="Q329" s="21"/>
      <c r="R329" s="33"/>
      <c r="S329" s="16"/>
      <c r="T329" s="16"/>
      <c r="U329" s="13"/>
      <c r="V329" s="16"/>
      <c r="W329" s="16"/>
      <c r="X329" s="35"/>
      <c r="Y329" s="35"/>
      <c r="AA329" s="40"/>
      <c r="AH329" s="39"/>
      <c r="AX329" s="13"/>
      <c r="AY329" s="13"/>
      <c r="AZ329" s="13"/>
      <c r="BA329" s="13"/>
      <c r="BB329" s="13"/>
    </row>
    <row r="330" spans="1:54" s="37" customFormat="1" x14ac:dyDescent="0.25">
      <c r="A330" s="153"/>
      <c r="B330" s="21"/>
      <c r="C330" s="21"/>
      <c r="D330" s="15"/>
      <c r="E330" s="15"/>
      <c r="F330" s="16"/>
      <c r="G330" s="21"/>
      <c r="H330" s="19"/>
      <c r="I330" s="16"/>
      <c r="J330" s="16"/>
      <c r="K330" s="16"/>
      <c r="L330" s="16"/>
      <c r="M330" s="19"/>
      <c r="N330" s="16"/>
      <c r="O330" s="16"/>
      <c r="P330" s="16"/>
      <c r="Q330" s="21"/>
      <c r="R330" s="33"/>
      <c r="S330" s="16"/>
      <c r="T330" s="16"/>
      <c r="U330" s="13"/>
      <c r="V330" s="16"/>
      <c r="W330" s="16"/>
      <c r="X330" s="35"/>
      <c r="Y330" s="35"/>
      <c r="AA330" s="40"/>
      <c r="AH330" s="39"/>
      <c r="AX330" s="13"/>
      <c r="AY330" s="13"/>
      <c r="AZ330" s="13"/>
      <c r="BA330" s="13"/>
      <c r="BB330" s="13"/>
    </row>
    <row r="331" spans="1:54" s="37" customFormat="1" x14ac:dyDescent="0.25">
      <c r="A331" s="153"/>
      <c r="B331" s="21"/>
      <c r="C331" s="21"/>
      <c r="D331" s="15"/>
      <c r="E331" s="15"/>
      <c r="F331" s="16"/>
      <c r="G331" s="21"/>
      <c r="H331" s="19"/>
      <c r="I331" s="16"/>
      <c r="J331" s="16"/>
      <c r="K331" s="16"/>
      <c r="L331" s="16"/>
      <c r="M331" s="19"/>
      <c r="N331" s="16"/>
      <c r="O331" s="16"/>
      <c r="P331" s="16"/>
      <c r="Q331" s="21"/>
      <c r="R331" s="33"/>
      <c r="S331" s="16"/>
      <c r="T331" s="16"/>
      <c r="U331" s="13"/>
      <c r="V331" s="16"/>
      <c r="W331" s="16"/>
      <c r="X331" s="35"/>
      <c r="Y331" s="35"/>
      <c r="AA331" s="40"/>
      <c r="AH331" s="39"/>
      <c r="AX331" s="13"/>
      <c r="AY331" s="13"/>
      <c r="AZ331" s="13"/>
      <c r="BA331" s="13"/>
      <c r="BB331" s="13"/>
    </row>
    <row r="332" spans="1:54" s="37" customFormat="1" x14ac:dyDescent="0.25">
      <c r="A332" s="153"/>
      <c r="B332" s="21"/>
      <c r="C332" s="21"/>
      <c r="D332" s="15"/>
      <c r="E332" s="15"/>
      <c r="F332" s="16"/>
      <c r="G332" s="21"/>
      <c r="H332" s="19"/>
      <c r="I332" s="16"/>
      <c r="J332" s="16"/>
      <c r="K332" s="16"/>
      <c r="L332" s="16"/>
      <c r="M332" s="19"/>
      <c r="N332" s="16"/>
      <c r="O332" s="16"/>
      <c r="P332" s="16"/>
      <c r="Q332" s="21"/>
      <c r="R332" s="33"/>
      <c r="S332" s="16"/>
      <c r="T332" s="16"/>
      <c r="U332" s="13"/>
      <c r="V332" s="16"/>
      <c r="W332" s="16"/>
      <c r="X332" s="35"/>
      <c r="Y332" s="35"/>
      <c r="AA332" s="40"/>
      <c r="AH332" s="39"/>
      <c r="AX332" s="13"/>
      <c r="AY332" s="13"/>
      <c r="AZ332" s="13"/>
      <c r="BA332" s="13"/>
      <c r="BB332" s="13"/>
    </row>
    <row r="333" spans="1:54" s="37" customFormat="1" x14ac:dyDescent="0.25">
      <c r="A333" s="153"/>
      <c r="B333" s="21"/>
      <c r="C333" s="21"/>
      <c r="D333" s="15"/>
      <c r="E333" s="15"/>
      <c r="F333" s="16"/>
      <c r="G333" s="21"/>
      <c r="H333" s="19"/>
      <c r="I333" s="16"/>
      <c r="J333" s="16"/>
      <c r="K333" s="16"/>
      <c r="L333" s="16"/>
      <c r="M333" s="19"/>
      <c r="N333" s="16"/>
      <c r="O333" s="16"/>
      <c r="P333" s="16"/>
      <c r="Q333" s="21"/>
      <c r="R333" s="33"/>
      <c r="S333" s="16"/>
      <c r="T333" s="16"/>
      <c r="U333" s="13"/>
      <c r="V333" s="16"/>
      <c r="W333" s="16"/>
      <c r="X333" s="35"/>
      <c r="Y333" s="35"/>
      <c r="AA333" s="40"/>
      <c r="AH333" s="39"/>
      <c r="AX333" s="13"/>
      <c r="AY333" s="13"/>
      <c r="AZ333" s="13"/>
      <c r="BA333" s="13"/>
      <c r="BB333" s="13"/>
    </row>
    <row r="334" spans="1:54" s="37" customFormat="1" x14ac:dyDescent="0.25">
      <c r="A334" s="153"/>
      <c r="B334" s="21"/>
      <c r="C334" s="21"/>
      <c r="D334" s="15"/>
      <c r="E334" s="15"/>
      <c r="F334" s="16"/>
      <c r="G334" s="21"/>
      <c r="H334" s="19"/>
      <c r="I334" s="16"/>
      <c r="J334" s="16"/>
      <c r="K334" s="16"/>
      <c r="L334" s="16"/>
      <c r="M334" s="19"/>
      <c r="N334" s="16"/>
      <c r="O334" s="16"/>
      <c r="P334" s="16"/>
      <c r="Q334" s="21"/>
      <c r="R334" s="33"/>
      <c r="S334" s="16"/>
      <c r="T334" s="16"/>
      <c r="U334" s="13"/>
      <c r="V334" s="16"/>
      <c r="W334" s="16"/>
      <c r="X334" s="35"/>
      <c r="Y334" s="35"/>
      <c r="AA334" s="40"/>
      <c r="AH334" s="39"/>
      <c r="AX334" s="13"/>
      <c r="AY334" s="13"/>
      <c r="AZ334" s="13"/>
      <c r="BA334" s="13"/>
      <c r="BB334" s="13"/>
    </row>
    <row r="335" spans="1:54" s="37" customFormat="1" x14ac:dyDescent="0.25">
      <c r="A335" s="153"/>
      <c r="B335" s="21"/>
      <c r="C335" s="21"/>
      <c r="D335" s="15"/>
      <c r="E335" s="15"/>
      <c r="F335" s="16"/>
      <c r="G335" s="21"/>
      <c r="H335" s="19"/>
      <c r="I335" s="16"/>
      <c r="J335" s="16"/>
      <c r="K335" s="16"/>
      <c r="L335" s="16"/>
      <c r="M335" s="19"/>
      <c r="N335" s="16"/>
      <c r="O335" s="16"/>
      <c r="P335" s="16"/>
      <c r="Q335" s="21"/>
      <c r="R335" s="33"/>
      <c r="S335" s="16"/>
      <c r="T335" s="16"/>
      <c r="U335" s="13"/>
      <c r="V335" s="16"/>
      <c r="W335" s="16"/>
      <c r="X335" s="35"/>
      <c r="Y335" s="35"/>
      <c r="AA335" s="40"/>
      <c r="AH335" s="39"/>
      <c r="AX335" s="13"/>
      <c r="AY335" s="13"/>
      <c r="AZ335" s="13"/>
      <c r="BA335" s="13"/>
      <c r="BB335" s="13"/>
    </row>
    <row r="336" spans="1:54" s="37" customFormat="1" x14ac:dyDescent="0.25">
      <c r="A336" s="153"/>
      <c r="B336" s="21"/>
      <c r="C336" s="21"/>
      <c r="D336" s="15"/>
      <c r="E336" s="15"/>
      <c r="F336" s="16"/>
      <c r="G336" s="21"/>
      <c r="H336" s="19"/>
      <c r="I336" s="16"/>
      <c r="J336" s="16"/>
      <c r="K336" s="16"/>
      <c r="L336" s="16"/>
      <c r="M336" s="19"/>
      <c r="N336" s="16"/>
      <c r="O336" s="16"/>
      <c r="P336" s="16"/>
      <c r="Q336" s="21"/>
      <c r="R336" s="33"/>
      <c r="S336" s="16"/>
      <c r="T336" s="16"/>
      <c r="U336" s="13"/>
      <c r="V336" s="16"/>
      <c r="W336" s="16"/>
      <c r="X336" s="35"/>
      <c r="Y336" s="35"/>
      <c r="AA336" s="40"/>
      <c r="AH336" s="39"/>
      <c r="AX336" s="13"/>
      <c r="AY336" s="13"/>
      <c r="AZ336" s="13"/>
      <c r="BA336" s="13"/>
      <c r="BB336" s="13"/>
    </row>
    <row r="337" spans="1:54" s="37" customFormat="1" x14ac:dyDescent="0.25">
      <c r="A337" s="153"/>
      <c r="B337" s="21"/>
      <c r="C337" s="21"/>
      <c r="D337" s="15"/>
      <c r="E337" s="15"/>
      <c r="F337" s="16"/>
      <c r="G337" s="21"/>
      <c r="H337" s="19"/>
      <c r="I337" s="16"/>
      <c r="J337" s="16"/>
      <c r="K337" s="16"/>
      <c r="L337" s="16"/>
      <c r="M337" s="19"/>
      <c r="N337" s="16"/>
      <c r="O337" s="16"/>
      <c r="P337" s="16"/>
      <c r="Q337" s="21"/>
      <c r="R337" s="33"/>
      <c r="S337" s="16"/>
      <c r="T337" s="16"/>
      <c r="U337" s="13"/>
      <c r="V337" s="16"/>
      <c r="W337" s="16"/>
      <c r="X337" s="35"/>
      <c r="Y337" s="35"/>
      <c r="AA337" s="40"/>
      <c r="AH337" s="39"/>
      <c r="AX337" s="13"/>
      <c r="AY337" s="13"/>
      <c r="AZ337" s="13"/>
      <c r="BA337" s="13"/>
      <c r="BB337" s="13"/>
    </row>
    <row r="338" spans="1:54" s="37" customFormat="1" x14ac:dyDescent="0.25">
      <c r="A338" s="153"/>
      <c r="B338" s="21"/>
      <c r="C338" s="21"/>
      <c r="D338" s="15"/>
      <c r="E338" s="15"/>
      <c r="F338" s="16"/>
      <c r="G338" s="21"/>
      <c r="H338" s="19"/>
      <c r="I338" s="16"/>
      <c r="J338" s="16"/>
      <c r="K338" s="16"/>
      <c r="L338" s="16"/>
      <c r="M338" s="19"/>
      <c r="N338" s="16"/>
      <c r="O338" s="16"/>
      <c r="P338" s="16"/>
      <c r="Q338" s="21"/>
      <c r="R338" s="33"/>
      <c r="S338" s="16"/>
      <c r="T338" s="16"/>
      <c r="U338" s="13"/>
      <c r="V338" s="16"/>
      <c r="W338" s="16"/>
      <c r="X338" s="35"/>
      <c r="Y338" s="35"/>
      <c r="AA338" s="40"/>
      <c r="AH338" s="39"/>
      <c r="AX338" s="13"/>
      <c r="AY338" s="13"/>
      <c r="AZ338" s="13"/>
      <c r="BA338" s="13"/>
      <c r="BB338" s="13"/>
    </row>
    <row r="339" spans="1:54" s="37" customFormat="1" x14ac:dyDescent="0.25">
      <c r="A339" s="153"/>
      <c r="B339" s="21"/>
      <c r="C339" s="21"/>
      <c r="D339" s="15"/>
      <c r="E339" s="15"/>
      <c r="F339" s="16"/>
      <c r="G339" s="21"/>
      <c r="H339" s="19"/>
      <c r="I339" s="16"/>
      <c r="J339" s="16"/>
      <c r="K339" s="16"/>
      <c r="L339" s="16"/>
      <c r="M339" s="19"/>
      <c r="N339" s="16"/>
      <c r="O339" s="16"/>
      <c r="P339" s="16"/>
      <c r="Q339" s="21"/>
      <c r="R339" s="33"/>
      <c r="S339" s="16"/>
      <c r="T339" s="16"/>
      <c r="U339" s="13"/>
      <c r="V339" s="16"/>
      <c r="W339" s="16"/>
      <c r="X339" s="35"/>
      <c r="Y339" s="35"/>
      <c r="AA339" s="40"/>
      <c r="AH339" s="39"/>
      <c r="AX339" s="13"/>
      <c r="AY339" s="13"/>
      <c r="AZ339" s="13"/>
      <c r="BA339" s="13"/>
      <c r="BB339" s="13"/>
    </row>
    <row r="340" spans="1:54" s="37" customFormat="1" x14ac:dyDescent="0.25">
      <c r="A340" s="153"/>
      <c r="B340" s="21"/>
      <c r="C340" s="21"/>
      <c r="D340" s="15"/>
      <c r="E340" s="15"/>
      <c r="F340" s="16"/>
      <c r="G340" s="21"/>
      <c r="H340" s="19"/>
      <c r="I340" s="16"/>
      <c r="J340" s="16"/>
      <c r="K340" s="16"/>
      <c r="L340" s="16"/>
      <c r="M340" s="19"/>
      <c r="N340" s="16"/>
      <c r="O340" s="16"/>
      <c r="P340" s="16"/>
      <c r="Q340" s="21"/>
      <c r="R340" s="33"/>
      <c r="S340" s="16"/>
      <c r="T340" s="16"/>
      <c r="U340" s="13"/>
      <c r="V340" s="16"/>
      <c r="W340" s="16"/>
      <c r="X340" s="35"/>
      <c r="Y340" s="35"/>
      <c r="AA340" s="40"/>
      <c r="AH340" s="39"/>
      <c r="AX340" s="13"/>
      <c r="AY340" s="13"/>
      <c r="AZ340" s="13"/>
      <c r="BA340" s="13"/>
      <c r="BB340" s="13"/>
    </row>
    <row r="341" spans="1:54" s="37" customFormat="1" x14ac:dyDescent="0.25">
      <c r="A341" s="153"/>
      <c r="B341" s="21"/>
      <c r="C341" s="21"/>
      <c r="D341" s="15"/>
      <c r="E341" s="15"/>
      <c r="F341" s="16"/>
      <c r="G341" s="21"/>
      <c r="H341" s="19"/>
      <c r="I341" s="16"/>
      <c r="J341" s="16"/>
      <c r="K341" s="16"/>
      <c r="L341" s="16"/>
      <c r="M341" s="19"/>
      <c r="N341" s="16"/>
      <c r="O341" s="16"/>
      <c r="P341" s="16"/>
      <c r="Q341" s="21"/>
      <c r="R341" s="33"/>
      <c r="S341" s="16"/>
      <c r="T341" s="16"/>
      <c r="U341" s="13"/>
      <c r="V341" s="16"/>
      <c r="W341" s="16"/>
      <c r="X341" s="35"/>
      <c r="Y341" s="35"/>
      <c r="AA341" s="40"/>
      <c r="AH341" s="39"/>
      <c r="AX341" s="13"/>
      <c r="AY341" s="13"/>
      <c r="AZ341" s="13"/>
      <c r="BA341" s="13"/>
      <c r="BB341" s="13"/>
    </row>
    <row r="342" spans="1:54" s="37" customFormat="1" x14ac:dyDescent="0.25">
      <c r="A342" s="153"/>
      <c r="B342" s="21"/>
      <c r="C342" s="21"/>
      <c r="D342" s="15"/>
      <c r="E342" s="15"/>
      <c r="F342" s="16"/>
      <c r="G342" s="21"/>
      <c r="H342" s="19"/>
      <c r="I342" s="16"/>
      <c r="J342" s="16"/>
      <c r="K342" s="16"/>
      <c r="L342" s="16"/>
      <c r="M342" s="19"/>
      <c r="N342" s="16"/>
      <c r="O342" s="16"/>
      <c r="P342" s="16"/>
      <c r="Q342" s="21"/>
      <c r="R342" s="33"/>
      <c r="S342" s="16"/>
      <c r="T342" s="16"/>
      <c r="U342" s="13"/>
      <c r="V342" s="16"/>
      <c r="W342" s="16"/>
      <c r="X342" s="35"/>
      <c r="Y342" s="35"/>
      <c r="AA342" s="40"/>
      <c r="AH342" s="39"/>
      <c r="AX342" s="13"/>
      <c r="AY342" s="13"/>
      <c r="AZ342" s="13"/>
      <c r="BA342" s="13"/>
      <c r="BB342" s="13"/>
    </row>
    <row r="343" spans="1:54" s="37" customFormat="1" x14ac:dyDescent="0.25">
      <c r="A343" s="153"/>
      <c r="B343" s="21"/>
      <c r="C343" s="21"/>
      <c r="D343" s="15"/>
      <c r="E343" s="15"/>
      <c r="F343" s="16"/>
      <c r="G343" s="21"/>
      <c r="H343" s="19"/>
      <c r="I343" s="16"/>
      <c r="J343" s="16"/>
      <c r="K343" s="16"/>
      <c r="L343" s="16"/>
      <c r="M343" s="19"/>
      <c r="N343" s="16"/>
      <c r="O343" s="16"/>
      <c r="P343" s="16"/>
      <c r="Q343" s="21"/>
      <c r="R343" s="33"/>
      <c r="S343" s="16"/>
      <c r="T343" s="16"/>
      <c r="U343" s="13"/>
      <c r="V343" s="16"/>
      <c r="W343" s="16"/>
      <c r="X343" s="35"/>
      <c r="Y343" s="35"/>
      <c r="AA343" s="40"/>
      <c r="AH343" s="39"/>
      <c r="AX343" s="13"/>
      <c r="AY343" s="13"/>
      <c r="AZ343" s="13"/>
      <c r="BA343" s="13"/>
      <c r="BB343" s="13"/>
    </row>
    <row r="344" spans="1:54" s="37" customFormat="1" x14ac:dyDescent="0.25">
      <c r="A344" s="153"/>
      <c r="B344" s="21"/>
      <c r="C344" s="21"/>
      <c r="D344" s="15"/>
      <c r="E344" s="15"/>
      <c r="F344" s="16"/>
      <c r="G344" s="21"/>
      <c r="H344" s="19"/>
      <c r="I344" s="16"/>
      <c r="J344" s="16"/>
      <c r="K344" s="16"/>
      <c r="L344" s="16"/>
      <c r="M344" s="19"/>
      <c r="N344" s="16"/>
      <c r="O344" s="16"/>
      <c r="P344" s="16"/>
      <c r="Q344" s="21"/>
      <c r="R344" s="33"/>
      <c r="S344" s="16"/>
      <c r="T344" s="16"/>
      <c r="U344" s="13"/>
      <c r="V344" s="16"/>
      <c r="W344" s="16"/>
      <c r="X344" s="35"/>
      <c r="Y344" s="35"/>
      <c r="AA344" s="40"/>
      <c r="AH344" s="39"/>
      <c r="AX344" s="13"/>
      <c r="AY344" s="13"/>
      <c r="AZ344" s="13"/>
      <c r="BA344" s="13"/>
      <c r="BB344" s="13"/>
    </row>
    <row r="345" spans="1:54" s="37" customFormat="1" x14ac:dyDescent="0.25">
      <c r="A345" s="153"/>
      <c r="B345" s="21"/>
      <c r="C345" s="21"/>
      <c r="D345" s="15"/>
      <c r="E345" s="15"/>
      <c r="F345" s="16"/>
      <c r="G345" s="21"/>
      <c r="H345" s="19"/>
      <c r="I345" s="16"/>
      <c r="J345" s="16"/>
      <c r="K345" s="16"/>
      <c r="L345" s="16"/>
      <c r="M345" s="19"/>
      <c r="N345" s="16"/>
      <c r="O345" s="16"/>
      <c r="P345" s="16"/>
      <c r="Q345" s="21"/>
      <c r="R345" s="33"/>
      <c r="S345" s="16"/>
      <c r="T345" s="16"/>
      <c r="U345" s="13"/>
      <c r="V345" s="16"/>
      <c r="W345" s="16"/>
      <c r="X345" s="35"/>
      <c r="Y345" s="35"/>
      <c r="AA345" s="40"/>
      <c r="AH345" s="39"/>
      <c r="AX345" s="13"/>
      <c r="AY345" s="13"/>
      <c r="AZ345" s="13"/>
      <c r="BA345" s="13"/>
      <c r="BB345" s="13"/>
    </row>
    <row r="346" spans="1:54" s="37" customFormat="1" x14ac:dyDescent="0.25">
      <c r="A346" s="153"/>
      <c r="B346" s="21"/>
      <c r="C346" s="21"/>
      <c r="D346" s="15"/>
      <c r="E346" s="15"/>
      <c r="F346" s="16"/>
      <c r="G346" s="21"/>
      <c r="H346" s="19"/>
      <c r="I346" s="16"/>
      <c r="J346" s="16"/>
      <c r="K346" s="16"/>
      <c r="L346" s="16"/>
      <c r="M346" s="19"/>
      <c r="N346" s="16"/>
      <c r="O346" s="16"/>
      <c r="P346" s="16"/>
      <c r="Q346" s="21"/>
      <c r="R346" s="33"/>
      <c r="S346" s="16"/>
      <c r="T346" s="16"/>
      <c r="U346" s="13"/>
      <c r="V346" s="16"/>
      <c r="W346" s="16"/>
      <c r="X346" s="35"/>
      <c r="Y346" s="35"/>
      <c r="AA346" s="40"/>
      <c r="AH346" s="39"/>
      <c r="AX346" s="13"/>
      <c r="AY346" s="13"/>
      <c r="AZ346" s="13"/>
      <c r="BA346" s="13"/>
      <c r="BB346" s="13"/>
    </row>
    <row r="347" spans="1:54" s="37" customFormat="1" x14ac:dyDescent="0.25">
      <c r="A347" s="153"/>
      <c r="B347" s="21"/>
      <c r="C347" s="21"/>
      <c r="D347" s="15"/>
      <c r="E347" s="15"/>
      <c r="F347" s="16"/>
      <c r="G347" s="21"/>
      <c r="H347" s="19"/>
      <c r="I347" s="16"/>
      <c r="J347" s="16"/>
      <c r="K347" s="16"/>
      <c r="L347" s="16"/>
      <c r="M347" s="19"/>
      <c r="N347" s="16"/>
      <c r="O347" s="16"/>
      <c r="P347" s="16"/>
      <c r="Q347" s="21"/>
      <c r="R347" s="33"/>
      <c r="S347" s="16"/>
      <c r="T347" s="16"/>
      <c r="U347" s="13"/>
      <c r="V347" s="16"/>
      <c r="W347" s="16"/>
      <c r="X347" s="35"/>
      <c r="Y347" s="35"/>
      <c r="AA347" s="40"/>
      <c r="AH347" s="39"/>
      <c r="AX347" s="13"/>
      <c r="AY347" s="13"/>
      <c r="AZ347" s="13"/>
      <c r="BA347" s="13"/>
      <c r="BB347" s="13"/>
    </row>
    <row r="348" spans="1:54" s="37" customFormat="1" x14ac:dyDescent="0.25">
      <c r="A348" s="153"/>
      <c r="B348" s="21"/>
      <c r="C348" s="21"/>
      <c r="D348" s="15"/>
      <c r="E348" s="15"/>
      <c r="F348" s="16"/>
      <c r="G348" s="21"/>
      <c r="H348" s="19"/>
      <c r="I348" s="16"/>
      <c r="J348" s="16"/>
      <c r="K348" s="16"/>
      <c r="L348" s="16"/>
      <c r="M348" s="19"/>
      <c r="N348" s="16"/>
      <c r="O348" s="16"/>
      <c r="P348" s="16"/>
      <c r="Q348" s="21"/>
      <c r="R348" s="33"/>
      <c r="S348" s="16"/>
      <c r="T348" s="16"/>
      <c r="U348" s="13"/>
      <c r="V348" s="16"/>
      <c r="W348" s="16"/>
      <c r="X348" s="35"/>
      <c r="Y348" s="35"/>
      <c r="AA348" s="40"/>
      <c r="AH348" s="39"/>
      <c r="AX348" s="13"/>
      <c r="AY348" s="13"/>
      <c r="AZ348" s="13"/>
      <c r="BA348" s="13"/>
      <c r="BB348" s="13"/>
    </row>
    <row r="349" spans="1:54" s="37" customFormat="1" x14ac:dyDescent="0.25">
      <c r="A349" s="153"/>
      <c r="B349" s="21"/>
      <c r="C349" s="21"/>
      <c r="D349" s="15"/>
      <c r="E349" s="15"/>
      <c r="F349" s="16"/>
      <c r="G349" s="21"/>
      <c r="H349" s="19"/>
      <c r="I349" s="16"/>
      <c r="J349" s="16"/>
      <c r="K349" s="16"/>
      <c r="L349" s="16"/>
      <c r="M349" s="19"/>
      <c r="N349" s="16"/>
      <c r="O349" s="16"/>
      <c r="P349" s="16"/>
      <c r="Q349" s="21"/>
      <c r="R349" s="33"/>
      <c r="S349" s="16"/>
      <c r="T349" s="16"/>
      <c r="U349" s="13"/>
      <c r="V349" s="16"/>
      <c r="W349" s="16"/>
      <c r="X349" s="35"/>
      <c r="Y349" s="35"/>
      <c r="AA349" s="40"/>
      <c r="AH349" s="39"/>
      <c r="AX349" s="13"/>
      <c r="AY349" s="13"/>
      <c r="AZ349" s="13"/>
      <c r="BA349" s="13"/>
      <c r="BB349" s="13"/>
    </row>
    <row r="350" spans="1:54" s="37" customFormat="1" x14ac:dyDescent="0.25">
      <c r="A350" s="153"/>
      <c r="B350" s="21"/>
      <c r="C350" s="21"/>
      <c r="D350" s="15"/>
      <c r="E350" s="15"/>
      <c r="F350" s="16"/>
      <c r="G350" s="21"/>
      <c r="H350" s="19"/>
      <c r="I350" s="16"/>
      <c r="J350" s="16"/>
      <c r="K350" s="16"/>
      <c r="L350" s="16"/>
      <c r="M350" s="19"/>
      <c r="N350" s="16"/>
      <c r="O350" s="16"/>
      <c r="P350" s="16"/>
      <c r="Q350" s="21"/>
      <c r="R350" s="33"/>
      <c r="S350" s="16"/>
      <c r="T350" s="16"/>
      <c r="U350" s="13"/>
      <c r="V350" s="16"/>
      <c r="W350" s="16"/>
      <c r="X350" s="35"/>
      <c r="Y350" s="35"/>
      <c r="AA350" s="40"/>
      <c r="AH350" s="39"/>
      <c r="AX350" s="13"/>
      <c r="AY350" s="13"/>
      <c r="AZ350" s="13"/>
      <c r="BA350" s="13"/>
      <c r="BB350" s="13"/>
    </row>
    <row r="351" spans="1:54" s="37" customFormat="1" x14ac:dyDescent="0.25">
      <c r="A351" s="153"/>
      <c r="B351" s="21"/>
      <c r="C351" s="21"/>
      <c r="D351" s="15"/>
      <c r="E351" s="15"/>
      <c r="F351" s="16"/>
      <c r="G351" s="21"/>
      <c r="H351" s="19"/>
      <c r="I351" s="16"/>
      <c r="J351" s="16"/>
      <c r="K351" s="16"/>
      <c r="L351" s="16"/>
      <c r="M351" s="19"/>
      <c r="N351" s="16"/>
      <c r="O351" s="16"/>
      <c r="P351" s="16"/>
      <c r="Q351" s="21"/>
      <c r="R351" s="33"/>
      <c r="S351" s="16"/>
      <c r="T351" s="16"/>
      <c r="U351" s="13"/>
      <c r="V351" s="16"/>
      <c r="W351" s="16"/>
      <c r="X351" s="35"/>
      <c r="Y351" s="35"/>
      <c r="AA351" s="40"/>
      <c r="AH351" s="39"/>
      <c r="AX351" s="13"/>
      <c r="AY351" s="13"/>
      <c r="AZ351" s="13"/>
      <c r="BA351" s="13"/>
      <c r="BB351" s="13"/>
    </row>
    <row r="352" spans="1:54" s="37" customFormat="1" x14ac:dyDescent="0.25">
      <c r="A352" s="153"/>
      <c r="B352" s="21"/>
      <c r="C352" s="21"/>
      <c r="D352" s="15"/>
      <c r="E352" s="15"/>
      <c r="F352" s="16"/>
      <c r="G352" s="21"/>
      <c r="H352" s="19"/>
      <c r="I352" s="16"/>
      <c r="J352" s="16"/>
      <c r="K352" s="16"/>
      <c r="L352" s="16"/>
      <c r="M352" s="19"/>
      <c r="N352" s="16"/>
      <c r="O352" s="16"/>
      <c r="P352" s="16"/>
      <c r="Q352" s="21"/>
      <c r="R352" s="33"/>
      <c r="S352" s="16"/>
      <c r="T352" s="16"/>
      <c r="U352" s="13"/>
      <c r="V352" s="16"/>
      <c r="W352" s="16"/>
      <c r="X352" s="35"/>
      <c r="Y352" s="35"/>
      <c r="AA352" s="40"/>
      <c r="AH352" s="39"/>
      <c r="AX352" s="13"/>
      <c r="AY352" s="13"/>
      <c r="AZ352" s="13"/>
      <c r="BA352" s="13"/>
      <c r="BB352" s="13"/>
    </row>
    <row r="353" spans="1:54" s="37" customFormat="1" x14ac:dyDescent="0.25">
      <c r="A353" s="153"/>
      <c r="B353" s="21"/>
      <c r="C353" s="21"/>
      <c r="D353" s="15"/>
      <c r="E353" s="15"/>
      <c r="F353" s="16"/>
      <c r="G353" s="21"/>
      <c r="H353" s="19"/>
      <c r="I353" s="16"/>
      <c r="J353" s="16"/>
      <c r="K353" s="16"/>
      <c r="L353" s="16"/>
      <c r="M353" s="19"/>
      <c r="N353" s="16"/>
      <c r="O353" s="16"/>
      <c r="P353" s="16"/>
      <c r="Q353" s="21"/>
      <c r="R353" s="33"/>
      <c r="S353" s="16"/>
      <c r="T353" s="16"/>
      <c r="U353" s="13"/>
      <c r="V353" s="16"/>
      <c r="W353" s="16"/>
      <c r="X353" s="35"/>
      <c r="Y353" s="35"/>
      <c r="AA353" s="40"/>
      <c r="AH353" s="39"/>
      <c r="AX353" s="13"/>
      <c r="AY353" s="13"/>
      <c r="AZ353" s="13"/>
      <c r="BA353" s="13"/>
      <c r="BB353" s="13"/>
    </row>
    <row r="354" spans="1:54" s="37" customFormat="1" x14ac:dyDescent="0.25">
      <c r="A354" s="153"/>
      <c r="B354" s="21"/>
      <c r="C354" s="21"/>
      <c r="D354" s="15"/>
      <c r="E354" s="15"/>
      <c r="F354" s="16"/>
      <c r="G354" s="21"/>
      <c r="H354" s="19"/>
      <c r="I354" s="16"/>
      <c r="J354" s="16"/>
      <c r="K354" s="16"/>
      <c r="L354" s="16"/>
      <c r="M354" s="19"/>
      <c r="N354" s="16"/>
      <c r="O354" s="16"/>
      <c r="P354" s="16"/>
      <c r="Q354" s="21"/>
      <c r="R354" s="33"/>
      <c r="S354" s="16"/>
      <c r="T354" s="16"/>
      <c r="U354" s="13"/>
      <c r="V354" s="16"/>
      <c r="W354" s="16"/>
      <c r="X354" s="35"/>
      <c r="Y354" s="35"/>
      <c r="AA354" s="40"/>
      <c r="AH354" s="39"/>
      <c r="AX354" s="13"/>
      <c r="AY354" s="13"/>
      <c r="AZ354" s="13"/>
      <c r="BA354" s="13"/>
      <c r="BB354" s="13"/>
    </row>
    <row r="355" spans="1:54" s="37" customFormat="1" x14ac:dyDescent="0.25">
      <c r="A355" s="153"/>
      <c r="B355" s="21"/>
      <c r="C355" s="21"/>
      <c r="D355" s="15"/>
      <c r="E355" s="15"/>
      <c r="F355" s="16"/>
      <c r="G355" s="21"/>
      <c r="H355" s="19"/>
      <c r="I355" s="16"/>
      <c r="J355" s="16"/>
      <c r="K355" s="16"/>
      <c r="L355" s="16"/>
      <c r="M355" s="19"/>
      <c r="N355" s="16"/>
      <c r="O355" s="16"/>
      <c r="P355" s="16"/>
      <c r="Q355" s="21"/>
      <c r="R355" s="33"/>
      <c r="S355" s="16"/>
      <c r="T355" s="16"/>
      <c r="U355" s="13"/>
      <c r="V355" s="16"/>
      <c r="W355" s="16"/>
      <c r="X355" s="35"/>
      <c r="Y355" s="35"/>
      <c r="AA355" s="40"/>
      <c r="AH355" s="39"/>
      <c r="AX355" s="13"/>
      <c r="AY355" s="13"/>
      <c r="AZ355" s="13"/>
      <c r="BA355" s="13"/>
      <c r="BB355" s="13"/>
    </row>
    <row r="356" spans="1:54" s="37" customFormat="1" x14ac:dyDescent="0.25">
      <c r="A356" s="153"/>
      <c r="B356" s="21"/>
      <c r="C356" s="21"/>
      <c r="D356" s="15"/>
      <c r="E356" s="15"/>
      <c r="F356" s="16"/>
      <c r="G356" s="21"/>
      <c r="H356" s="19"/>
      <c r="I356" s="16"/>
      <c r="J356" s="16"/>
      <c r="K356" s="16"/>
      <c r="L356" s="16"/>
      <c r="M356" s="19"/>
      <c r="N356" s="16"/>
      <c r="O356" s="16"/>
      <c r="P356" s="16"/>
      <c r="Q356" s="21"/>
      <c r="R356" s="33"/>
      <c r="S356" s="16"/>
      <c r="T356" s="16"/>
      <c r="U356" s="13"/>
      <c r="V356" s="16"/>
      <c r="W356" s="16"/>
      <c r="X356" s="35"/>
      <c r="Y356" s="35"/>
      <c r="AA356" s="40"/>
      <c r="AH356" s="39"/>
      <c r="AX356" s="13"/>
      <c r="AY356" s="13"/>
      <c r="AZ356" s="13"/>
      <c r="BA356" s="13"/>
      <c r="BB356" s="13"/>
    </row>
    <row r="357" spans="1:54" s="37" customFormat="1" x14ac:dyDescent="0.25">
      <c r="A357" s="153"/>
      <c r="B357" s="21"/>
      <c r="C357" s="21"/>
      <c r="D357" s="15"/>
      <c r="E357" s="15"/>
      <c r="F357" s="16"/>
      <c r="G357" s="21"/>
      <c r="H357" s="19"/>
      <c r="I357" s="16"/>
      <c r="J357" s="16"/>
      <c r="K357" s="16"/>
      <c r="L357" s="16"/>
      <c r="M357" s="19"/>
      <c r="N357" s="16"/>
      <c r="O357" s="16"/>
      <c r="P357" s="16"/>
      <c r="Q357" s="21"/>
      <c r="R357" s="33"/>
      <c r="S357" s="16"/>
      <c r="T357" s="16"/>
      <c r="U357" s="13"/>
      <c r="V357" s="16"/>
      <c r="W357" s="16"/>
      <c r="X357" s="35"/>
      <c r="Y357" s="35"/>
      <c r="AA357" s="40"/>
      <c r="AH357" s="39"/>
      <c r="AX357" s="13"/>
      <c r="AY357" s="13"/>
      <c r="AZ357" s="13"/>
      <c r="BA357" s="13"/>
      <c r="BB357" s="13"/>
    </row>
    <row r="358" spans="1:54" s="37" customFormat="1" x14ac:dyDescent="0.25">
      <c r="A358" s="153"/>
      <c r="B358" s="21"/>
      <c r="C358" s="21"/>
      <c r="D358" s="15"/>
      <c r="E358" s="15"/>
      <c r="F358" s="16"/>
      <c r="G358" s="21"/>
      <c r="H358" s="19"/>
      <c r="I358" s="16"/>
      <c r="J358" s="16"/>
      <c r="K358" s="16"/>
      <c r="L358" s="16"/>
      <c r="M358" s="19"/>
      <c r="N358" s="16"/>
      <c r="O358" s="16"/>
      <c r="P358" s="16"/>
      <c r="Q358" s="21"/>
      <c r="R358" s="33"/>
      <c r="S358" s="16"/>
      <c r="T358" s="16"/>
      <c r="U358" s="13"/>
      <c r="V358" s="16"/>
      <c r="W358" s="16"/>
      <c r="X358" s="35"/>
      <c r="Y358" s="35"/>
      <c r="AA358" s="40"/>
      <c r="AH358" s="39"/>
      <c r="AX358" s="13"/>
      <c r="AY358" s="13"/>
      <c r="AZ358" s="13"/>
      <c r="BA358" s="13"/>
      <c r="BB358" s="13"/>
    </row>
    <row r="359" spans="1:54" s="37" customFormat="1" x14ac:dyDescent="0.25">
      <c r="A359" s="153"/>
      <c r="B359" s="21"/>
      <c r="C359" s="21"/>
      <c r="D359" s="15"/>
      <c r="E359" s="15"/>
      <c r="F359" s="16"/>
      <c r="G359" s="21"/>
      <c r="H359" s="19"/>
      <c r="I359" s="16"/>
      <c r="J359" s="16"/>
      <c r="K359" s="16"/>
      <c r="L359" s="16"/>
      <c r="M359" s="19"/>
      <c r="N359" s="16"/>
      <c r="O359" s="16"/>
      <c r="P359" s="16"/>
      <c r="Q359" s="21"/>
      <c r="R359" s="33"/>
      <c r="S359" s="16"/>
      <c r="T359" s="16"/>
      <c r="U359" s="13"/>
      <c r="V359" s="16"/>
      <c r="W359" s="16"/>
      <c r="X359" s="35"/>
      <c r="Y359" s="35"/>
      <c r="AA359" s="40"/>
      <c r="AH359" s="39"/>
      <c r="AX359" s="13"/>
      <c r="AY359" s="13"/>
      <c r="AZ359" s="13"/>
      <c r="BA359" s="13"/>
      <c r="BB359" s="13"/>
    </row>
    <row r="360" spans="1:54" s="37" customFormat="1" x14ac:dyDescent="0.25">
      <c r="A360" s="153"/>
      <c r="B360" s="21"/>
      <c r="C360" s="21"/>
      <c r="D360" s="15"/>
      <c r="E360" s="15"/>
      <c r="F360" s="16"/>
      <c r="G360" s="21"/>
      <c r="H360" s="19"/>
      <c r="I360" s="16"/>
      <c r="J360" s="16"/>
      <c r="K360" s="16"/>
      <c r="L360" s="16"/>
      <c r="M360" s="19"/>
      <c r="N360" s="16"/>
      <c r="O360" s="16"/>
      <c r="P360" s="16"/>
      <c r="Q360" s="21"/>
      <c r="R360" s="33"/>
      <c r="S360" s="16"/>
      <c r="T360" s="16"/>
      <c r="U360" s="13"/>
      <c r="V360" s="16"/>
      <c r="W360" s="16"/>
      <c r="X360" s="35"/>
      <c r="Y360" s="35"/>
      <c r="AA360" s="40"/>
      <c r="AH360" s="39"/>
      <c r="AX360" s="13"/>
      <c r="AY360" s="13"/>
      <c r="AZ360" s="13"/>
      <c r="BA360" s="13"/>
      <c r="BB360" s="13"/>
    </row>
    <row r="361" spans="1:54" s="37" customFormat="1" x14ac:dyDescent="0.25">
      <c r="A361" s="153"/>
      <c r="B361" s="21"/>
      <c r="C361" s="21"/>
      <c r="D361" s="15"/>
      <c r="E361" s="15"/>
      <c r="F361" s="16"/>
      <c r="G361" s="21"/>
      <c r="H361" s="19"/>
      <c r="I361" s="16"/>
      <c r="J361" s="16"/>
      <c r="K361" s="16"/>
      <c r="L361" s="16"/>
      <c r="M361" s="19"/>
      <c r="N361" s="16"/>
      <c r="O361" s="16"/>
      <c r="P361" s="16"/>
      <c r="Q361" s="21"/>
      <c r="R361" s="33"/>
      <c r="S361" s="16"/>
      <c r="T361" s="16"/>
      <c r="U361" s="13"/>
      <c r="V361" s="16"/>
      <c r="W361" s="16"/>
      <c r="X361" s="35"/>
      <c r="Y361" s="35"/>
      <c r="AA361" s="40"/>
      <c r="AH361" s="39"/>
      <c r="AX361" s="13"/>
      <c r="AY361" s="13"/>
      <c r="AZ361" s="13"/>
      <c r="BA361" s="13"/>
      <c r="BB361" s="13"/>
    </row>
    <row r="362" spans="1:54" s="37" customFormat="1" x14ac:dyDescent="0.25">
      <c r="A362" s="153"/>
      <c r="B362" s="21"/>
      <c r="C362" s="21"/>
      <c r="D362" s="15"/>
      <c r="E362" s="15"/>
      <c r="F362" s="16"/>
      <c r="G362" s="21"/>
      <c r="H362" s="19"/>
      <c r="I362" s="16"/>
      <c r="J362" s="16"/>
      <c r="K362" s="16"/>
      <c r="L362" s="16"/>
      <c r="M362" s="19"/>
      <c r="N362" s="16"/>
      <c r="O362" s="16"/>
      <c r="P362" s="16"/>
      <c r="Q362" s="21"/>
      <c r="R362" s="33"/>
      <c r="S362" s="16"/>
      <c r="T362" s="16"/>
      <c r="U362" s="13"/>
      <c r="V362" s="16"/>
      <c r="W362" s="16"/>
      <c r="X362" s="35"/>
      <c r="Y362" s="35"/>
      <c r="AA362" s="40"/>
      <c r="AH362" s="39"/>
      <c r="AX362" s="13"/>
      <c r="AY362" s="13"/>
      <c r="AZ362" s="13"/>
      <c r="BA362" s="13"/>
      <c r="BB362" s="13"/>
    </row>
    <row r="363" spans="1:54" s="37" customFormat="1" x14ac:dyDescent="0.25">
      <c r="A363" s="153"/>
      <c r="B363" s="21"/>
      <c r="C363" s="21"/>
      <c r="D363" s="15"/>
      <c r="E363" s="15"/>
      <c r="F363" s="16"/>
      <c r="G363" s="21"/>
      <c r="H363" s="19"/>
      <c r="I363" s="16"/>
      <c r="J363" s="16"/>
      <c r="K363" s="16"/>
      <c r="L363" s="16"/>
      <c r="M363" s="19"/>
      <c r="N363" s="16"/>
      <c r="O363" s="16"/>
      <c r="P363" s="16"/>
      <c r="Q363" s="21"/>
      <c r="R363" s="33"/>
      <c r="S363" s="16"/>
      <c r="T363" s="16"/>
      <c r="U363" s="13"/>
      <c r="V363" s="16"/>
      <c r="W363" s="16"/>
      <c r="X363" s="35"/>
      <c r="Y363" s="35"/>
      <c r="AA363" s="40"/>
      <c r="AH363" s="39"/>
      <c r="AX363" s="13"/>
      <c r="AY363" s="13"/>
      <c r="AZ363" s="13"/>
      <c r="BA363" s="13"/>
      <c r="BB363" s="13"/>
    </row>
    <row r="364" spans="1:54" s="37" customFormat="1" x14ac:dyDescent="0.25">
      <c r="A364" s="153"/>
      <c r="B364" s="21"/>
      <c r="C364" s="21"/>
      <c r="D364" s="15"/>
      <c r="E364" s="15"/>
      <c r="F364" s="16"/>
      <c r="G364" s="21"/>
      <c r="H364" s="19"/>
      <c r="I364" s="16"/>
      <c r="J364" s="16"/>
      <c r="K364" s="16"/>
      <c r="L364" s="16"/>
      <c r="M364" s="19"/>
      <c r="N364" s="16"/>
      <c r="O364" s="16"/>
      <c r="P364" s="16"/>
      <c r="Q364" s="21"/>
      <c r="R364" s="33"/>
      <c r="S364" s="16"/>
      <c r="T364" s="16"/>
      <c r="U364" s="13"/>
      <c r="V364" s="16"/>
      <c r="W364" s="16"/>
      <c r="X364" s="35"/>
      <c r="Y364" s="35"/>
      <c r="AA364" s="40"/>
      <c r="AH364" s="39"/>
      <c r="AX364" s="13"/>
      <c r="AY364" s="13"/>
      <c r="AZ364" s="13"/>
      <c r="BA364" s="13"/>
      <c r="BB364" s="13"/>
    </row>
    <row r="365" spans="1:54" s="37" customFormat="1" x14ac:dyDescent="0.25">
      <c r="A365" s="153"/>
      <c r="B365" s="21"/>
      <c r="C365" s="21"/>
      <c r="D365" s="15"/>
      <c r="E365" s="15"/>
      <c r="F365" s="16"/>
      <c r="G365" s="21"/>
      <c r="H365" s="19"/>
      <c r="I365" s="16"/>
      <c r="J365" s="16"/>
      <c r="K365" s="16"/>
      <c r="L365" s="16"/>
      <c r="M365" s="19"/>
      <c r="N365" s="16"/>
      <c r="O365" s="16"/>
      <c r="P365" s="16"/>
      <c r="Q365" s="21"/>
      <c r="R365" s="33"/>
      <c r="S365" s="16"/>
      <c r="T365" s="16"/>
      <c r="U365" s="13"/>
      <c r="V365" s="16"/>
      <c r="W365" s="16"/>
      <c r="X365" s="35"/>
      <c r="Y365" s="35"/>
      <c r="AA365" s="40"/>
      <c r="AH365" s="39"/>
      <c r="AX365" s="13"/>
      <c r="AY365" s="13"/>
      <c r="AZ365" s="13"/>
      <c r="BA365" s="13"/>
      <c r="BB365" s="13"/>
    </row>
    <row r="366" spans="1:54" s="37" customFormat="1" x14ac:dyDescent="0.25">
      <c r="A366" s="153"/>
      <c r="B366" s="21"/>
      <c r="C366" s="21"/>
      <c r="D366" s="15"/>
      <c r="E366" s="15"/>
      <c r="F366" s="16"/>
      <c r="G366" s="21"/>
      <c r="H366" s="19"/>
      <c r="I366" s="16"/>
      <c r="J366" s="16"/>
      <c r="K366" s="16"/>
      <c r="L366" s="16"/>
      <c r="M366" s="19"/>
      <c r="N366" s="16"/>
      <c r="O366" s="16"/>
      <c r="P366" s="16"/>
      <c r="Q366" s="21"/>
      <c r="R366" s="33"/>
      <c r="S366" s="16"/>
      <c r="T366" s="16"/>
      <c r="U366" s="13"/>
      <c r="V366" s="16"/>
      <c r="W366" s="16"/>
      <c r="X366" s="35"/>
      <c r="Y366" s="35"/>
      <c r="AA366" s="40"/>
      <c r="AH366" s="39"/>
      <c r="AX366" s="13"/>
      <c r="AY366" s="13"/>
      <c r="AZ366" s="13"/>
      <c r="BA366" s="13"/>
      <c r="BB366" s="13"/>
    </row>
    <row r="367" spans="1:54" s="37" customFormat="1" x14ac:dyDescent="0.25">
      <c r="A367" s="153"/>
      <c r="B367" s="21"/>
      <c r="C367" s="21"/>
      <c r="D367" s="15"/>
      <c r="E367" s="15"/>
      <c r="F367" s="16"/>
      <c r="G367" s="21"/>
      <c r="H367" s="19"/>
      <c r="I367" s="16"/>
      <c r="J367" s="16"/>
      <c r="K367" s="16"/>
      <c r="L367" s="16"/>
      <c r="M367" s="19"/>
      <c r="N367" s="16"/>
      <c r="O367" s="16"/>
      <c r="P367" s="16"/>
      <c r="Q367" s="21"/>
      <c r="R367" s="33"/>
      <c r="S367" s="16"/>
      <c r="T367" s="16"/>
      <c r="U367" s="13"/>
      <c r="V367" s="16"/>
      <c r="W367" s="16"/>
      <c r="X367" s="35"/>
      <c r="Y367" s="35"/>
      <c r="AA367" s="40"/>
      <c r="AH367" s="39"/>
      <c r="AX367" s="13"/>
      <c r="AY367" s="13"/>
      <c r="AZ367" s="13"/>
      <c r="BA367" s="13"/>
      <c r="BB367" s="13"/>
    </row>
    <row r="368" spans="1:54" s="37" customFormat="1" x14ac:dyDescent="0.25">
      <c r="A368" s="153"/>
      <c r="B368" s="21"/>
      <c r="C368" s="21"/>
      <c r="D368" s="15"/>
      <c r="E368" s="15"/>
      <c r="F368" s="16"/>
      <c r="G368" s="21"/>
      <c r="H368" s="19"/>
      <c r="I368" s="16"/>
      <c r="J368" s="16"/>
      <c r="K368" s="16"/>
      <c r="L368" s="16"/>
      <c r="M368" s="19"/>
      <c r="N368" s="16"/>
      <c r="O368" s="16"/>
      <c r="P368" s="16"/>
      <c r="Q368" s="21"/>
      <c r="R368" s="33"/>
      <c r="S368" s="16"/>
      <c r="T368" s="16"/>
      <c r="U368" s="13"/>
      <c r="V368" s="16"/>
      <c r="W368" s="16"/>
      <c r="X368" s="35"/>
      <c r="Y368" s="35"/>
      <c r="AA368" s="40"/>
      <c r="AH368" s="39"/>
      <c r="AX368" s="13"/>
      <c r="AY368" s="13"/>
      <c r="AZ368" s="13"/>
      <c r="BA368" s="13"/>
      <c r="BB368" s="13"/>
    </row>
    <row r="369" spans="1:54" s="37" customFormat="1" x14ac:dyDescent="0.25">
      <c r="A369" s="153"/>
      <c r="B369" s="21"/>
      <c r="C369" s="21"/>
      <c r="D369" s="15"/>
      <c r="E369" s="15"/>
      <c r="F369" s="16"/>
      <c r="G369" s="21"/>
      <c r="H369" s="19"/>
      <c r="I369" s="16"/>
      <c r="J369" s="16"/>
      <c r="K369" s="16"/>
      <c r="L369" s="16"/>
      <c r="M369" s="19"/>
      <c r="N369" s="16"/>
      <c r="O369" s="16"/>
      <c r="P369" s="16"/>
      <c r="Q369" s="21"/>
      <c r="R369" s="33"/>
      <c r="S369" s="16"/>
      <c r="T369" s="16"/>
      <c r="U369" s="13"/>
      <c r="V369" s="16"/>
      <c r="W369" s="16"/>
      <c r="X369" s="35"/>
      <c r="Y369" s="35"/>
      <c r="AA369" s="40"/>
      <c r="AH369" s="39"/>
      <c r="AX369" s="13"/>
      <c r="AY369" s="13"/>
      <c r="AZ369" s="13"/>
      <c r="BA369" s="13"/>
      <c r="BB369" s="13"/>
    </row>
    <row r="370" spans="1:54" s="37" customFormat="1" x14ac:dyDescent="0.25">
      <c r="A370" s="153"/>
      <c r="B370" s="21"/>
      <c r="C370" s="21"/>
      <c r="D370" s="15"/>
      <c r="E370" s="15"/>
      <c r="F370" s="16"/>
      <c r="G370" s="21"/>
      <c r="H370" s="19"/>
      <c r="I370" s="16"/>
      <c r="J370" s="16"/>
      <c r="K370" s="16"/>
      <c r="L370" s="16"/>
      <c r="M370" s="19"/>
      <c r="N370" s="16"/>
      <c r="O370" s="16"/>
      <c r="P370" s="16"/>
      <c r="Q370" s="21"/>
      <c r="R370" s="33"/>
      <c r="S370" s="16"/>
      <c r="T370" s="16"/>
      <c r="U370" s="13"/>
      <c r="V370" s="16"/>
      <c r="W370" s="16"/>
      <c r="X370" s="35"/>
      <c r="Y370" s="35"/>
      <c r="AA370" s="40"/>
      <c r="AH370" s="39"/>
      <c r="AX370" s="13"/>
      <c r="AY370" s="13"/>
      <c r="AZ370" s="13"/>
      <c r="BA370" s="13"/>
      <c r="BB370" s="13"/>
    </row>
    <row r="371" spans="1:54" s="37" customFormat="1" x14ac:dyDescent="0.25">
      <c r="A371" s="153"/>
      <c r="B371" s="21"/>
      <c r="C371" s="21"/>
      <c r="D371" s="15"/>
      <c r="E371" s="15"/>
      <c r="F371" s="16"/>
      <c r="G371" s="21"/>
      <c r="H371" s="19"/>
      <c r="I371" s="16"/>
      <c r="J371" s="16"/>
      <c r="K371" s="16"/>
      <c r="L371" s="16"/>
      <c r="M371" s="19"/>
      <c r="N371" s="16"/>
      <c r="O371" s="16"/>
      <c r="P371" s="16"/>
      <c r="Q371" s="21"/>
      <c r="R371" s="33"/>
      <c r="S371" s="16"/>
      <c r="T371" s="16"/>
      <c r="U371" s="13"/>
      <c r="V371" s="16"/>
      <c r="W371" s="16"/>
      <c r="X371" s="35"/>
      <c r="Y371" s="35"/>
      <c r="AA371" s="40"/>
      <c r="AH371" s="39"/>
      <c r="AX371" s="13"/>
      <c r="AY371" s="13"/>
      <c r="AZ371" s="13"/>
      <c r="BA371" s="13"/>
      <c r="BB371" s="13"/>
    </row>
    <row r="372" spans="1:54" s="37" customFormat="1" x14ac:dyDescent="0.25">
      <c r="A372" s="153"/>
      <c r="B372" s="21"/>
      <c r="C372" s="21"/>
      <c r="D372" s="15"/>
      <c r="E372" s="15"/>
      <c r="F372" s="16"/>
      <c r="G372" s="21"/>
      <c r="H372" s="19"/>
      <c r="I372" s="16"/>
      <c r="J372" s="16"/>
      <c r="K372" s="16"/>
      <c r="L372" s="16"/>
      <c r="M372" s="19"/>
      <c r="N372" s="16"/>
      <c r="O372" s="16"/>
      <c r="P372" s="16"/>
      <c r="Q372" s="21"/>
      <c r="R372" s="33"/>
      <c r="S372" s="16"/>
      <c r="T372" s="16"/>
      <c r="U372" s="13"/>
      <c r="V372" s="16"/>
      <c r="W372" s="16"/>
      <c r="X372" s="35"/>
      <c r="Y372" s="35"/>
      <c r="AA372" s="40"/>
      <c r="AH372" s="39"/>
      <c r="AX372" s="13"/>
      <c r="AY372" s="13"/>
      <c r="AZ372" s="13"/>
      <c r="BA372" s="13"/>
      <c r="BB372" s="13"/>
    </row>
    <row r="373" spans="1:54" s="37" customFormat="1" x14ac:dyDescent="0.25">
      <c r="A373" s="153"/>
      <c r="B373" s="21"/>
      <c r="C373" s="21"/>
      <c r="D373" s="15"/>
      <c r="E373" s="15"/>
      <c r="F373" s="16"/>
      <c r="G373" s="21"/>
      <c r="H373" s="19"/>
      <c r="I373" s="16"/>
      <c r="J373" s="16"/>
      <c r="K373" s="16"/>
      <c r="L373" s="16"/>
      <c r="M373" s="19"/>
      <c r="N373" s="16"/>
      <c r="O373" s="16"/>
      <c r="P373" s="16"/>
      <c r="Q373" s="21"/>
      <c r="R373" s="33"/>
      <c r="S373" s="16"/>
      <c r="T373" s="16"/>
      <c r="U373" s="13"/>
      <c r="V373" s="16"/>
      <c r="W373" s="16"/>
      <c r="X373" s="35"/>
      <c r="Y373" s="35"/>
      <c r="AA373" s="40"/>
      <c r="AH373" s="39"/>
      <c r="AX373" s="13"/>
      <c r="AY373" s="13"/>
      <c r="AZ373" s="13"/>
      <c r="BA373" s="13"/>
      <c r="BB373" s="13"/>
    </row>
    <row r="374" spans="1:54" s="37" customFormat="1" x14ac:dyDescent="0.25">
      <c r="A374" s="153"/>
      <c r="B374" s="21"/>
      <c r="C374" s="21"/>
      <c r="D374" s="15"/>
      <c r="E374" s="15"/>
      <c r="F374" s="16"/>
      <c r="G374" s="21"/>
      <c r="H374" s="19"/>
      <c r="I374" s="16"/>
      <c r="J374" s="16"/>
      <c r="K374" s="16"/>
      <c r="L374" s="16"/>
      <c r="M374" s="19"/>
      <c r="N374" s="16"/>
      <c r="O374" s="16"/>
      <c r="P374" s="16"/>
      <c r="Q374" s="21"/>
      <c r="R374" s="33"/>
      <c r="S374" s="16"/>
      <c r="T374" s="16"/>
      <c r="U374" s="13"/>
      <c r="V374" s="16"/>
      <c r="W374" s="16"/>
      <c r="X374" s="35"/>
      <c r="Y374" s="35"/>
      <c r="AA374" s="40"/>
      <c r="AH374" s="39"/>
      <c r="AX374" s="13"/>
      <c r="AY374" s="13"/>
      <c r="AZ374" s="13"/>
      <c r="BA374" s="13"/>
      <c r="BB374" s="13"/>
    </row>
    <row r="375" spans="1:54" s="37" customFormat="1" x14ac:dyDescent="0.25">
      <c r="A375" s="153"/>
      <c r="B375" s="21"/>
      <c r="C375" s="21"/>
      <c r="D375" s="15"/>
      <c r="E375" s="15"/>
      <c r="F375" s="16"/>
      <c r="G375" s="21"/>
      <c r="H375" s="19"/>
      <c r="I375" s="16"/>
      <c r="J375" s="16"/>
      <c r="K375" s="16"/>
      <c r="L375" s="16"/>
      <c r="M375" s="19"/>
      <c r="N375" s="16"/>
      <c r="O375" s="16"/>
      <c r="P375" s="16"/>
      <c r="Q375" s="21"/>
      <c r="R375" s="33"/>
      <c r="S375" s="16"/>
      <c r="T375" s="16"/>
      <c r="U375" s="13"/>
      <c r="V375" s="16"/>
      <c r="W375" s="16"/>
      <c r="X375" s="35"/>
      <c r="Y375" s="35"/>
      <c r="AA375" s="40"/>
      <c r="AH375" s="39"/>
      <c r="AX375" s="13"/>
      <c r="AY375" s="13"/>
      <c r="AZ375" s="13"/>
      <c r="BA375" s="13"/>
      <c r="BB375" s="13"/>
    </row>
    <row r="376" spans="1:54" s="37" customFormat="1" x14ac:dyDescent="0.25">
      <c r="A376" s="153"/>
      <c r="B376" s="21"/>
      <c r="C376" s="21"/>
      <c r="D376" s="15"/>
      <c r="E376" s="15"/>
      <c r="F376" s="16"/>
      <c r="G376" s="21"/>
      <c r="H376" s="19"/>
      <c r="I376" s="16"/>
      <c r="J376" s="16"/>
      <c r="K376" s="16"/>
      <c r="L376" s="16"/>
      <c r="M376" s="19"/>
      <c r="N376" s="16"/>
      <c r="O376" s="16"/>
      <c r="P376" s="16"/>
      <c r="Q376" s="21"/>
      <c r="R376" s="33"/>
      <c r="S376" s="16"/>
      <c r="T376" s="16"/>
      <c r="U376" s="13"/>
      <c r="V376" s="16"/>
      <c r="W376" s="16"/>
      <c r="X376" s="35"/>
      <c r="Y376" s="35"/>
      <c r="AA376" s="40"/>
      <c r="AH376" s="39"/>
      <c r="AX376" s="13"/>
      <c r="AY376" s="13"/>
      <c r="AZ376" s="13"/>
      <c r="BA376" s="13"/>
      <c r="BB376" s="13"/>
    </row>
    <row r="377" spans="1:54" s="37" customFormat="1" x14ac:dyDescent="0.25">
      <c r="A377" s="153"/>
      <c r="B377" s="21"/>
      <c r="C377" s="21"/>
      <c r="D377" s="15"/>
      <c r="E377" s="15"/>
      <c r="F377" s="16"/>
      <c r="G377" s="21"/>
      <c r="H377" s="19"/>
      <c r="I377" s="16"/>
      <c r="J377" s="16"/>
      <c r="K377" s="16"/>
      <c r="L377" s="16"/>
      <c r="M377" s="19"/>
      <c r="N377" s="16"/>
      <c r="O377" s="16"/>
      <c r="P377" s="16"/>
      <c r="Q377" s="21"/>
      <c r="R377" s="33"/>
      <c r="S377" s="16"/>
      <c r="T377" s="16"/>
      <c r="U377" s="13"/>
      <c r="V377" s="16"/>
      <c r="W377" s="16"/>
      <c r="X377" s="35"/>
      <c r="Y377" s="35"/>
      <c r="AA377" s="40"/>
      <c r="AH377" s="39"/>
      <c r="AX377" s="13"/>
      <c r="AY377" s="13"/>
      <c r="AZ377" s="13"/>
      <c r="BA377" s="13"/>
      <c r="BB377" s="13"/>
    </row>
    <row r="378" spans="1:54" s="37" customFormat="1" x14ac:dyDescent="0.25">
      <c r="A378" s="153"/>
      <c r="B378" s="21"/>
      <c r="C378" s="21"/>
      <c r="D378" s="15"/>
      <c r="E378" s="15"/>
      <c r="F378" s="16"/>
      <c r="G378" s="21"/>
      <c r="H378" s="19"/>
      <c r="I378" s="16"/>
      <c r="J378" s="16"/>
      <c r="K378" s="16"/>
      <c r="L378" s="16"/>
      <c r="M378" s="19"/>
      <c r="N378" s="16"/>
      <c r="O378" s="16"/>
      <c r="P378" s="16"/>
      <c r="Q378" s="21"/>
      <c r="R378" s="33"/>
      <c r="S378" s="16"/>
      <c r="T378" s="16"/>
      <c r="U378" s="13"/>
      <c r="V378" s="16"/>
      <c r="W378" s="16"/>
      <c r="X378" s="35"/>
      <c r="Y378" s="35"/>
      <c r="AA378" s="40"/>
      <c r="AH378" s="39"/>
      <c r="AX378" s="13"/>
      <c r="AY378" s="13"/>
      <c r="AZ378" s="13"/>
      <c r="BA378" s="13"/>
      <c r="BB378" s="13"/>
    </row>
    <row r="379" spans="1:54" s="37" customFormat="1" x14ac:dyDescent="0.25">
      <c r="A379" s="153"/>
      <c r="B379" s="21"/>
      <c r="C379" s="21"/>
      <c r="D379" s="15"/>
      <c r="E379" s="15"/>
      <c r="F379" s="16"/>
      <c r="G379" s="21"/>
      <c r="H379" s="19"/>
      <c r="I379" s="16"/>
      <c r="J379" s="16"/>
      <c r="K379" s="16"/>
      <c r="L379" s="16"/>
      <c r="M379" s="19"/>
      <c r="N379" s="16"/>
      <c r="O379" s="16"/>
      <c r="P379" s="16"/>
      <c r="Q379" s="21"/>
      <c r="R379" s="33"/>
      <c r="S379" s="16"/>
      <c r="T379" s="16"/>
      <c r="U379" s="13"/>
      <c r="V379" s="16"/>
      <c r="W379" s="16"/>
      <c r="X379" s="35"/>
      <c r="Y379" s="35"/>
      <c r="AA379" s="40"/>
      <c r="AH379" s="39"/>
      <c r="AX379" s="13"/>
      <c r="AY379" s="13"/>
      <c r="AZ379" s="13"/>
      <c r="BA379" s="13"/>
      <c r="BB379" s="13"/>
    </row>
    <row r="380" spans="1:54" s="37" customFormat="1" x14ac:dyDescent="0.25">
      <c r="A380" s="153"/>
      <c r="B380" s="21"/>
      <c r="C380" s="21"/>
      <c r="D380" s="15"/>
      <c r="E380" s="15"/>
      <c r="F380" s="16"/>
      <c r="G380" s="21"/>
      <c r="H380" s="19"/>
      <c r="I380" s="16"/>
      <c r="J380" s="16"/>
      <c r="K380" s="16"/>
      <c r="L380" s="16"/>
      <c r="M380" s="19"/>
      <c r="N380" s="16"/>
      <c r="O380" s="16"/>
      <c r="P380" s="16"/>
      <c r="Q380" s="21"/>
      <c r="R380" s="33"/>
      <c r="S380" s="16"/>
      <c r="T380" s="16"/>
      <c r="U380" s="13"/>
      <c r="V380" s="16"/>
      <c r="W380" s="16"/>
      <c r="X380" s="35"/>
      <c r="Y380" s="35"/>
      <c r="AA380" s="40"/>
      <c r="AH380" s="39"/>
      <c r="AX380" s="13"/>
      <c r="AY380" s="13"/>
      <c r="AZ380" s="13"/>
      <c r="BA380" s="13"/>
      <c r="BB380" s="13"/>
    </row>
    <row r="381" spans="1:54" s="37" customFormat="1" x14ac:dyDescent="0.25">
      <c r="A381" s="153"/>
      <c r="B381" s="21"/>
      <c r="C381" s="21"/>
      <c r="D381" s="15"/>
      <c r="E381" s="15"/>
      <c r="F381" s="16"/>
      <c r="G381" s="21"/>
      <c r="H381" s="19"/>
      <c r="I381" s="16"/>
      <c r="J381" s="16"/>
      <c r="K381" s="16"/>
      <c r="L381" s="16"/>
      <c r="M381" s="19"/>
      <c r="N381" s="16"/>
      <c r="O381" s="16"/>
      <c r="P381" s="16"/>
      <c r="Q381" s="21"/>
      <c r="R381" s="33"/>
      <c r="S381" s="16"/>
      <c r="T381" s="16"/>
      <c r="U381" s="13"/>
      <c r="V381" s="16"/>
      <c r="W381" s="16"/>
      <c r="X381" s="35"/>
      <c r="Y381" s="35"/>
      <c r="AA381" s="40"/>
      <c r="AH381" s="39"/>
      <c r="AX381" s="13"/>
      <c r="AY381" s="13"/>
      <c r="AZ381" s="13"/>
      <c r="BA381" s="13"/>
      <c r="BB381" s="13"/>
    </row>
    <row r="382" spans="1:54" s="37" customFormat="1" x14ac:dyDescent="0.25">
      <c r="A382" s="153"/>
      <c r="B382" s="21"/>
      <c r="C382" s="21"/>
      <c r="D382" s="15"/>
      <c r="E382" s="15"/>
      <c r="F382" s="16"/>
      <c r="G382" s="21"/>
      <c r="H382" s="19"/>
      <c r="I382" s="16"/>
      <c r="J382" s="16"/>
      <c r="K382" s="16"/>
      <c r="L382" s="16"/>
      <c r="M382" s="19"/>
      <c r="N382" s="16"/>
      <c r="O382" s="16"/>
      <c r="P382" s="16"/>
      <c r="Q382" s="21"/>
      <c r="R382" s="33"/>
      <c r="S382" s="16"/>
      <c r="T382" s="16"/>
      <c r="U382" s="13"/>
      <c r="V382" s="16"/>
      <c r="W382" s="16"/>
      <c r="X382" s="35"/>
      <c r="Y382" s="35"/>
      <c r="AA382" s="40"/>
      <c r="AH382" s="39"/>
      <c r="AX382" s="13"/>
      <c r="AY382" s="13"/>
      <c r="AZ382" s="13"/>
      <c r="BA382" s="13"/>
      <c r="BB382" s="13"/>
    </row>
    <row r="383" spans="1:54" s="37" customFormat="1" x14ac:dyDescent="0.25">
      <c r="A383" s="153"/>
      <c r="B383" s="21"/>
      <c r="C383" s="21"/>
      <c r="D383" s="15"/>
      <c r="E383" s="15"/>
      <c r="F383" s="16"/>
      <c r="G383" s="21"/>
      <c r="H383" s="19"/>
      <c r="I383" s="16"/>
      <c r="J383" s="16"/>
      <c r="K383" s="16"/>
      <c r="L383" s="16"/>
      <c r="M383" s="19"/>
      <c r="N383" s="16"/>
      <c r="O383" s="16"/>
      <c r="P383" s="16"/>
      <c r="Q383" s="21"/>
      <c r="R383" s="33"/>
      <c r="S383" s="16"/>
      <c r="T383" s="16"/>
      <c r="U383" s="13"/>
      <c r="V383" s="16"/>
      <c r="W383" s="16"/>
      <c r="X383" s="35"/>
      <c r="Y383" s="35"/>
      <c r="AA383" s="40"/>
      <c r="AH383" s="39"/>
      <c r="AX383" s="13"/>
      <c r="AY383" s="13"/>
      <c r="AZ383" s="13"/>
      <c r="BA383" s="13"/>
      <c r="BB383" s="13"/>
    </row>
    <row r="384" spans="1:54" s="37" customFormat="1" x14ac:dyDescent="0.25">
      <c r="A384" s="153"/>
      <c r="B384" s="21"/>
      <c r="C384" s="21"/>
      <c r="D384" s="15"/>
      <c r="E384" s="15"/>
      <c r="F384" s="16"/>
      <c r="G384" s="21"/>
      <c r="H384" s="19"/>
      <c r="I384" s="16"/>
      <c r="J384" s="16"/>
      <c r="K384" s="16"/>
      <c r="L384" s="16"/>
      <c r="M384" s="19"/>
      <c r="N384" s="16"/>
      <c r="O384" s="16"/>
      <c r="P384" s="16"/>
      <c r="Q384" s="21"/>
      <c r="R384" s="33"/>
      <c r="S384" s="16"/>
      <c r="T384" s="16"/>
      <c r="U384" s="13"/>
      <c r="V384" s="16"/>
      <c r="W384" s="16"/>
      <c r="X384" s="35"/>
      <c r="Y384" s="35"/>
      <c r="AA384" s="40"/>
      <c r="AH384" s="39"/>
      <c r="AX384" s="13"/>
      <c r="AY384" s="13"/>
      <c r="AZ384" s="13"/>
      <c r="BA384" s="13"/>
      <c r="BB384" s="13"/>
    </row>
    <row r="385" spans="1:54" s="37" customFormat="1" x14ac:dyDescent="0.25">
      <c r="A385" s="153"/>
      <c r="B385" s="21"/>
      <c r="C385" s="21"/>
      <c r="D385" s="15"/>
      <c r="E385" s="15"/>
      <c r="F385" s="16"/>
      <c r="G385" s="21"/>
      <c r="H385" s="19"/>
      <c r="I385" s="16"/>
      <c r="J385" s="16"/>
      <c r="K385" s="16"/>
      <c r="L385" s="16"/>
      <c r="M385" s="19"/>
      <c r="N385" s="16"/>
      <c r="O385" s="16"/>
      <c r="P385" s="16"/>
      <c r="Q385" s="21"/>
      <c r="R385" s="33"/>
      <c r="S385" s="16"/>
      <c r="T385" s="16"/>
      <c r="U385" s="13"/>
      <c r="V385" s="16"/>
      <c r="W385" s="16"/>
      <c r="X385" s="35"/>
      <c r="Y385" s="35"/>
      <c r="AA385" s="40"/>
      <c r="AH385" s="39"/>
      <c r="AX385" s="13"/>
      <c r="AY385" s="13"/>
      <c r="AZ385" s="13"/>
      <c r="BA385" s="13"/>
      <c r="BB385" s="13"/>
    </row>
    <row r="386" spans="1:54" s="37" customFormat="1" x14ac:dyDescent="0.25">
      <c r="A386" s="153"/>
      <c r="B386" s="21"/>
      <c r="C386" s="21"/>
      <c r="D386" s="15"/>
      <c r="E386" s="15"/>
      <c r="F386" s="16"/>
      <c r="G386" s="21"/>
      <c r="H386" s="19"/>
      <c r="I386" s="16"/>
      <c r="J386" s="16"/>
      <c r="K386" s="16"/>
      <c r="L386" s="16"/>
      <c r="M386" s="19"/>
      <c r="N386" s="16"/>
      <c r="O386" s="16"/>
      <c r="P386" s="16"/>
      <c r="Q386" s="21"/>
      <c r="R386" s="33"/>
      <c r="S386" s="16"/>
      <c r="T386" s="16"/>
      <c r="U386" s="13"/>
      <c r="V386" s="16"/>
      <c r="W386" s="16"/>
      <c r="X386" s="35"/>
      <c r="Y386" s="35"/>
      <c r="AA386" s="40"/>
      <c r="AH386" s="39"/>
      <c r="AX386" s="13"/>
      <c r="AY386" s="13"/>
      <c r="AZ386" s="13"/>
      <c r="BA386" s="13"/>
      <c r="BB386" s="13"/>
    </row>
    <row r="387" spans="1:54" s="37" customFormat="1" x14ac:dyDescent="0.25">
      <c r="A387" s="153"/>
      <c r="B387" s="21"/>
      <c r="C387" s="21"/>
      <c r="D387" s="15"/>
      <c r="E387" s="15"/>
      <c r="F387" s="16"/>
      <c r="G387" s="21"/>
      <c r="H387" s="19"/>
      <c r="I387" s="16"/>
      <c r="J387" s="16"/>
      <c r="K387" s="16"/>
      <c r="L387" s="16"/>
      <c r="M387" s="19"/>
      <c r="N387" s="16"/>
      <c r="O387" s="16"/>
      <c r="P387" s="16"/>
      <c r="Q387" s="21"/>
      <c r="R387" s="33"/>
      <c r="S387" s="16"/>
      <c r="T387" s="16"/>
      <c r="U387" s="13"/>
      <c r="V387" s="16"/>
      <c r="W387" s="16"/>
      <c r="X387" s="35"/>
      <c r="Y387" s="35"/>
      <c r="AA387" s="40"/>
      <c r="AH387" s="39"/>
      <c r="AX387" s="13"/>
      <c r="AY387" s="13"/>
      <c r="AZ387" s="13"/>
      <c r="BA387" s="13"/>
      <c r="BB387" s="13"/>
    </row>
    <row r="388" spans="1:54" s="37" customFormat="1" x14ac:dyDescent="0.25">
      <c r="A388" s="153"/>
      <c r="B388" s="21"/>
      <c r="C388" s="21"/>
      <c r="D388" s="15"/>
      <c r="E388" s="15"/>
      <c r="F388" s="16"/>
      <c r="G388" s="21"/>
      <c r="H388" s="19"/>
      <c r="I388" s="16"/>
      <c r="J388" s="16"/>
      <c r="K388" s="16"/>
      <c r="L388" s="16"/>
      <c r="M388" s="19"/>
      <c r="N388" s="16"/>
      <c r="O388" s="16"/>
      <c r="P388" s="16"/>
      <c r="Q388" s="21"/>
      <c r="R388" s="33"/>
      <c r="S388" s="16"/>
      <c r="T388" s="16"/>
      <c r="U388" s="13"/>
      <c r="V388" s="16"/>
      <c r="W388" s="16"/>
      <c r="X388" s="35"/>
      <c r="Y388" s="35"/>
      <c r="AA388" s="40"/>
      <c r="AH388" s="39"/>
      <c r="AX388" s="13"/>
      <c r="AY388" s="13"/>
      <c r="AZ388" s="13"/>
      <c r="BA388" s="13"/>
      <c r="BB388" s="13"/>
    </row>
    <row r="389" spans="1:54" s="37" customFormat="1" x14ac:dyDescent="0.25">
      <c r="A389" s="153"/>
      <c r="B389" s="21"/>
      <c r="C389" s="21"/>
      <c r="D389" s="15"/>
      <c r="E389" s="15"/>
      <c r="F389" s="16"/>
      <c r="G389" s="21"/>
      <c r="H389" s="19"/>
      <c r="I389" s="16"/>
      <c r="J389" s="16"/>
      <c r="K389" s="16"/>
      <c r="L389" s="16"/>
      <c r="M389" s="19"/>
      <c r="N389" s="16"/>
      <c r="O389" s="16"/>
      <c r="P389" s="16"/>
      <c r="Q389" s="21"/>
      <c r="R389" s="33"/>
      <c r="S389" s="16"/>
      <c r="T389" s="16"/>
      <c r="U389" s="13"/>
      <c r="V389" s="16"/>
      <c r="W389" s="16"/>
      <c r="X389" s="35"/>
      <c r="Y389" s="35"/>
      <c r="AA389" s="40"/>
      <c r="AH389" s="39"/>
      <c r="AX389" s="13"/>
      <c r="AY389" s="13"/>
      <c r="AZ389" s="13"/>
      <c r="BA389" s="13"/>
      <c r="BB389" s="13"/>
    </row>
    <row r="390" spans="1:54" s="37" customFormat="1" x14ac:dyDescent="0.25">
      <c r="A390" s="153"/>
      <c r="B390" s="21"/>
      <c r="C390" s="21"/>
      <c r="D390" s="15"/>
      <c r="E390" s="15"/>
      <c r="F390" s="16"/>
      <c r="G390" s="21"/>
      <c r="H390" s="19"/>
      <c r="I390" s="16"/>
      <c r="J390" s="16"/>
      <c r="K390" s="16"/>
      <c r="L390" s="16"/>
      <c r="M390" s="19"/>
      <c r="N390" s="16"/>
      <c r="O390" s="16"/>
      <c r="P390" s="16"/>
      <c r="Q390" s="21"/>
      <c r="R390" s="33"/>
      <c r="S390" s="16"/>
      <c r="T390" s="16"/>
      <c r="U390" s="13"/>
      <c r="V390" s="16"/>
      <c r="W390" s="16"/>
      <c r="X390" s="35"/>
      <c r="Y390" s="35"/>
      <c r="AA390" s="40"/>
      <c r="AH390" s="39"/>
      <c r="AX390" s="13"/>
      <c r="AY390" s="13"/>
      <c r="AZ390" s="13"/>
      <c r="BA390" s="13"/>
      <c r="BB390" s="13"/>
    </row>
    <row r="391" spans="1:54" s="37" customFormat="1" x14ac:dyDescent="0.25">
      <c r="A391" s="153"/>
      <c r="B391" s="21"/>
      <c r="C391" s="21"/>
      <c r="D391" s="15"/>
      <c r="E391" s="15"/>
      <c r="F391" s="16"/>
      <c r="G391" s="21"/>
      <c r="H391" s="19"/>
      <c r="I391" s="16"/>
      <c r="J391" s="16"/>
      <c r="K391" s="16"/>
      <c r="L391" s="16"/>
      <c r="M391" s="19"/>
      <c r="N391" s="16"/>
      <c r="O391" s="16"/>
      <c r="P391" s="16"/>
      <c r="Q391" s="21"/>
      <c r="R391" s="33"/>
      <c r="S391" s="16"/>
      <c r="T391" s="16"/>
      <c r="U391" s="13"/>
      <c r="V391" s="16"/>
      <c r="W391" s="16"/>
      <c r="X391" s="35"/>
      <c r="Y391" s="35"/>
      <c r="AA391" s="40"/>
      <c r="AH391" s="39"/>
      <c r="AX391" s="13"/>
      <c r="AY391" s="13"/>
      <c r="AZ391" s="13"/>
      <c r="BA391" s="13"/>
      <c r="BB391" s="13"/>
    </row>
    <row r="392" spans="1:54" s="37" customFormat="1" x14ac:dyDescent="0.25">
      <c r="A392" s="153"/>
      <c r="B392" s="21"/>
      <c r="C392" s="21"/>
      <c r="D392" s="15"/>
      <c r="E392" s="15"/>
      <c r="F392" s="16"/>
      <c r="G392" s="21"/>
      <c r="H392" s="19"/>
      <c r="I392" s="16"/>
      <c r="J392" s="16"/>
      <c r="K392" s="16"/>
      <c r="L392" s="16"/>
      <c r="M392" s="19"/>
      <c r="N392" s="16"/>
      <c r="O392" s="16"/>
      <c r="P392" s="16"/>
      <c r="Q392" s="21"/>
      <c r="R392" s="33"/>
      <c r="S392" s="16"/>
      <c r="T392" s="16"/>
      <c r="U392" s="13"/>
      <c r="V392" s="16"/>
      <c r="W392" s="16"/>
      <c r="X392" s="35"/>
      <c r="Y392" s="35"/>
      <c r="AA392" s="40"/>
      <c r="AH392" s="39"/>
      <c r="AX392" s="13"/>
      <c r="AY392" s="13"/>
      <c r="AZ392" s="13"/>
      <c r="BA392" s="13"/>
      <c r="BB392" s="13"/>
    </row>
    <row r="393" spans="1:54" s="37" customFormat="1" x14ac:dyDescent="0.25">
      <c r="A393" s="153"/>
      <c r="B393" s="21"/>
      <c r="C393" s="21"/>
      <c r="D393" s="15"/>
      <c r="E393" s="15"/>
      <c r="F393" s="16"/>
      <c r="G393" s="21"/>
      <c r="H393" s="19"/>
      <c r="I393" s="16"/>
      <c r="J393" s="16"/>
      <c r="K393" s="16"/>
      <c r="L393" s="16"/>
      <c r="M393" s="19"/>
      <c r="N393" s="16"/>
      <c r="O393" s="16"/>
      <c r="P393" s="16"/>
      <c r="Q393" s="21"/>
      <c r="R393" s="33"/>
      <c r="S393" s="16"/>
      <c r="T393" s="16"/>
      <c r="U393" s="13"/>
      <c r="V393" s="16"/>
      <c r="W393" s="16"/>
      <c r="X393" s="35"/>
      <c r="Y393" s="35"/>
      <c r="AA393" s="40"/>
      <c r="AH393" s="39"/>
      <c r="AX393" s="13"/>
      <c r="AY393" s="13"/>
      <c r="AZ393" s="13"/>
      <c r="BA393" s="13"/>
      <c r="BB393" s="13"/>
    </row>
    <row r="394" spans="1:54" s="37" customFormat="1" x14ac:dyDescent="0.25">
      <c r="A394" s="153"/>
      <c r="B394" s="21"/>
      <c r="C394" s="21"/>
      <c r="D394" s="15"/>
      <c r="E394" s="15"/>
      <c r="F394" s="16"/>
      <c r="G394" s="21"/>
      <c r="H394" s="19"/>
      <c r="I394" s="16"/>
      <c r="J394" s="16"/>
      <c r="K394" s="16"/>
      <c r="L394" s="16"/>
      <c r="M394" s="19"/>
      <c r="N394" s="16"/>
      <c r="O394" s="16"/>
      <c r="P394" s="16"/>
      <c r="Q394" s="21"/>
      <c r="R394" s="33"/>
      <c r="S394" s="16"/>
      <c r="T394" s="16"/>
      <c r="U394" s="13"/>
      <c r="V394" s="16"/>
      <c r="W394" s="16"/>
      <c r="X394" s="35"/>
      <c r="Y394" s="35"/>
      <c r="AA394" s="40"/>
      <c r="AH394" s="39"/>
      <c r="AX394" s="13"/>
      <c r="AY394" s="13"/>
      <c r="AZ394" s="13"/>
      <c r="BA394" s="13"/>
      <c r="BB394" s="13"/>
    </row>
    <row r="395" spans="1:54" s="37" customFormat="1" x14ac:dyDescent="0.25">
      <c r="A395" s="153"/>
      <c r="B395" s="21"/>
      <c r="C395" s="21"/>
      <c r="D395" s="15"/>
      <c r="E395" s="15"/>
      <c r="F395" s="16"/>
      <c r="G395" s="21"/>
      <c r="H395" s="19"/>
      <c r="I395" s="16"/>
      <c r="J395" s="16"/>
      <c r="K395" s="16"/>
      <c r="L395" s="16"/>
      <c r="M395" s="19"/>
      <c r="N395" s="16"/>
      <c r="O395" s="16"/>
      <c r="P395" s="16"/>
      <c r="Q395" s="21"/>
      <c r="R395" s="33"/>
      <c r="S395" s="16"/>
      <c r="T395" s="16"/>
      <c r="U395" s="13"/>
      <c r="V395" s="16"/>
      <c r="W395" s="16"/>
      <c r="X395" s="35"/>
      <c r="Y395" s="35"/>
      <c r="AA395" s="40"/>
      <c r="AH395" s="39"/>
      <c r="AX395" s="13"/>
      <c r="AY395" s="13"/>
      <c r="AZ395" s="13"/>
      <c r="BA395" s="13"/>
      <c r="BB395" s="13"/>
    </row>
    <row r="396" spans="1:54" s="37" customFormat="1" x14ac:dyDescent="0.25">
      <c r="A396" s="153"/>
      <c r="B396" s="21"/>
      <c r="C396" s="21"/>
      <c r="D396" s="15"/>
      <c r="E396" s="15"/>
      <c r="F396" s="16"/>
      <c r="G396" s="21"/>
      <c r="H396" s="19"/>
      <c r="I396" s="16"/>
      <c r="J396" s="16"/>
      <c r="K396" s="16"/>
      <c r="L396" s="16"/>
      <c r="M396" s="19"/>
      <c r="N396" s="16"/>
      <c r="O396" s="16"/>
      <c r="P396" s="16"/>
      <c r="Q396" s="21"/>
      <c r="R396" s="33"/>
      <c r="S396" s="16"/>
      <c r="T396" s="16"/>
      <c r="U396" s="13"/>
      <c r="V396" s="16"/>
      <c r="W396" s="16"/>
      <c r="X396" s="35"/>
      <c r="Y396" s="35"/>
      <c r="AA396" s="40"/>
      <c r="AH396" s="39"/>
      <c r="AX396" s="13"/>
      <c r="AY396" s="13"/>
      <c r="AZ396" s="13"/>
      <c r="BA396" s="13"/>
      <c r="BB396" s="13"/>
    </row>
    <row r="397" spans="1:54" s="37" customFormat="1" x14ac:dyDescent="0.25">
      <c r="A397" s="153"/>
      <c r="B397" s="21"/>
      <c r="C397" s="21"/>
      <c r="D397" s="15"/>
      <c r="E397" s="15"/>
      <c r="F397" s="16"/>
      <c r="G397" s="21"/>
      <c r="H397" s="19"/>
      <c r="I397" s="16"/>
      <c r="J397" s="16"/>
      <c r="K397" s="16"/>
      <c r="L397" s="16"/>
      <c r="M397" s="19"/>
      <c r="N397" s="16"/>
      <c r="O397" s="16"/>
      <c r="P397" s="16"/>
      <c r="Q397" s="21"/>
      <c r="R397" s="33"/>
      <c r="S397" s="16"/>
      <c r="T397" s="16"/>
      <c r="U397" s="13"/>
      <c r="V397" s="16"/>
      <c r="W397" s="16"/>
      <c r="X397" s="35"/>
      <c r="Y397" s="35"/>
      <c r="AA397" s="40"/>
      <c r="AH397" s="39"/>
      <c r="AX397" s="13"/>
      <c r="AY397" s="13"/>
      <c r="AZ397" s="13"/>
      <c r="BA397" s="13"/>
      <c r="BB397" s="13"/>
    </row>
    <row r="398" spans="1:54" s="37" customFormat="1" x14ac:dyDescent="0.25">
      <c r="A398" s="153"/>
      <c r="B398" s="21"/>
      <c r="C398" s="21"/>
      <c r="D398" s="15"/>
      <c r="E398" s="15"/>
      <c r="F398" s="16"/>
      <c r="G398" s="21"/>
      <c r="H398" s="19"/>
      <c r="I398" s="16"/>
      <c r="J398" s="16"/>
      <c r="K398" s="16"/>
      <c r="L398" s="16"/>
      <c r="M398" s="19"/>
      <c r="N398" s="16"/>
      <c r="O398" s="16"/>
      <c r="P398" s="16"/>
      <c r="Q398" s="21"/>
      <c r="R398" s="33"/>
      <c r="S398" s="16"/>
      <c r="T398" s="16"/>
      <c r="U398" s="13"/>
      <c r="V398" s="16"/>
      <c r="W398" s="16"/>
      <c r="X398" s="35"/>
      <c r="Y398" s="35"/>
      <c r="AA398" s="40"/>
      <c r="AH398" s="39"/>
      <c r="AX398" s="13"/>
      <c r="AY398" s="13"/>
      <c r="AZ398" s="13"/>
      <c r="BA398" s="13"/>
      <c r="BB398" s="13"/>
    </row>
    <row r="399" spans="1:54" s="37" customFormat="1" x14ac:dyDescent="0.25">
      <c r="A399" s="153"/>
      <c r="B399" s="21"/>
      <c r="C399" s="21"/>
      <c r="D399" s="15"/>
      <c r="E399" s="15"/>
      <c r="F399" s="16"/>
      <c r="G399" s="21"/>
      <c r="H399" s="19"/>
      <c r="I399" s="16"/>
      <c r="J399" s="16"/>
      <c r="K399" s="16"/>
      <c r="L399" s="16"/>
      <c r="M399" s="19"/>
      <c r="N399" s="16"/>
      <c r="O399" s="16"/>
      <c r="P399" s="16"/>
      <c r="Q399" s="21"/>
      <c r="R399" s="33"/>
      <c r="S399" s="16"/>
      <c r="T399" s="16"/>
      <c r="U399" s="13"/>
      <c r="V399" s="16"/>
      <c r="W399" s="16"/>
      <c r="X399" s="35"/>
      <c r="Y399" s="35"/>
      <c r="AA399" s="40"/>
      <c r="AH399" s="39"/>
      <c r="AX399" s="13"/>
      <c r="AY399" s="13"/>
      <c r="AZ399" s="13"/>
      <c r="BA399" s="13"/>
      <c r="BB399" s="13"/>
    </row>
    <row r="400" spans="1:54" s="37" customFormat="1" x14ac:dyDescent="0.25">
      <c r="A400" s="153"/>
      <c r="B400" s="21"/>
      <c r="C400" s="21"/>
      <c r="D400" s="15"/>
      <c r="E400" s="15"/>
      <c r="F400" s="16"/>
      <c r="G400" s="21"/>
      <c r="H400" s="19"/>
      <c r="I400" s="16"/>
      <c r="J400" s="16"/>
      <c r="K400" s="16"/>
      <c r="L400" s="16"/>
      <c r="M400" s="19"/>
      <c r="N400" s="16"/>
      <c r="O400" s="16"/>
      <c r="P400" s="16"/>
      <c r="Q400" s="21"/>
      <c r="R400" s="33"/>
      <c r="S400" s="16"/>
      <c r="T400" s="16"/>
      <c r="U400" s="13"/>
      <c r="V400" s="16"/>
      <c r="W400" s="16"/>
      <c r="X400" s="35"/>
      <c r="Y400" s="35"/>
      <c r="AA400" s="40"/>
      <c r="AH400" s="39"/>
      <c r="AX400" s="13"/>
      <c r="AY400" s="13"/>
      <c r="AZ400" s="13"/>
      <c r="BA400" s="13"/>
      <c r="BB400" s="13"/>
    </row>
    <row r="401" spans="1:54" s="37" customFormat="1" x14ac:dyDescent="0.25">
      <c r="A401" s="153"/>
      <c r="B401" s="21"/>
      <c r="C401" s="21"/>
      <c r="D401" s="15"/>
      <c r="E401" s="15"/>
      <c r="F401" s="16"/>
      <c r="G401" s="21"/>
      <c r="H401" s="19"/>
      <c r="I401" s="16"/>
      <c r="J401" s="16"/>
      <c r="K401" s="16"/>
      <c r="L401" s="16"/>
      <c r="M401" s="19"/>
      <c r="N401" s="16"/>
      <c r="O401" s="16"/>
      <c r="P401" s="16"/>
      <c r="Q401" s="21"/>
      <c r="R401" s="33"/>
      <c r="S401" s="16"/>
      <c r="T401" s="16"/>
      <c r="U401" s="13"/>
      <c r="V401" s="16"/>
      <c r="W401" s="16"/>
      <c r="X401" s="35"/>
      <c r="Y401" s="35"/>
      <c r="AA401" s="40"/>
      <c r="AH401" s="39"/>
      <c r="AX401" s="13"/>
      <c r="AY401" s="13"/>
      <c r="AZ401" s="13"/>
      <c r="BA401" s="13"/>
      <c r="BB401" s="13"/>
    </row>
    <row r="402" spans="1:54" s="37" customFormat="1" x14ac:dyDescent="0.25">
      <c r="A402" s="153"/>
      <c r="B402" s="21"/>
      <c r="C402" s="21"/>
      <c r="D402" s="15"/>
      <c r="E402" s="15"/>
      <c r="F402" s="16"/>
      <c r="G402" s="21"/>
      <c r="H402" s="19"/>
      <c r="I402" s="16"/>
      <c r="J402" s="16"/>
      <c r="K402" s="16"/>
      <c r="L402" s="16"/>
      <c r="M402" s="19"/>
      <c r="N402" s="16"/>
      <c r="O402" s="16"/>
      <c r="P402" s="16"/>
      <c r="Q402" s="21"/>
      <c r="R402" s="33"/>
      <c r="S402" s="16"/>
      <c r="T402" s="16"/>
      <c r="U402" s="13"/>
      <c r="V402" s="16"/>
      <c r="W402" s="16"/>
      <c r="X402" s="35"/>
      <c r="Y402" s="35"/>
      <c r="AA402" s="40"/>
      <c r="AH402" s="39"/>
      <c r="AX402" s="13"/>
      <c r="AY402" s="13"/>
      <c r="AZ402" s="13"/>
      <c r="BA402" s="13"/>
      <c r="BB402" s="13"/>
    </row>
    <row r="403" spans="1:54" s="37" customFormat="1" x14ac:dyDescent="0.25">
      <c r="A403" s="153"/>
      <c r="B403" s="21"/>
      <c r="C403" s="21"/>
      <c r="D403" s="15"/>
      <c r="E403" s="15"/>
      <c r="F403" s="16"/>
      <c r="G403" s="21"/>
      <c r="H403" s="19"/>
      <c r="I403" s="16"/>
      <c r="J403" s="16"/>
      <c r="K403" s="16"/>
      <c r="L403" s="16"/>
      <c r="M403" s="19"/>
      <c r="N403" s="16"/>
      <c r="O403" s="16"/>
      <c r="P403" s="16"/>
      <c r="Q403" s="21"/>
      <c r="R403" s="33"/>
      <c r="S403" s="16"/>
      <c r="T403" s="16"/>
      <c r="U403" s="13"/>
      <c r="V403" s="16"/>
      <c r="W403" s="16"/>
      <c r="X403" s="35"/>
      <c r="Y403" s="35"/>
      <c r="AA403" s="40"/>
      <c r="AH403" s="39"/>
      <c r="AX403" s="13"/>
      <c r="AY403" s="13"/>
      <c r="AZ403" s="13"/>
      <c r="BA403" s="13"/>
      <c r="BB403" s="13"/>
    </row>
    <row r="404" spans="1:54" s="37" customFormat="1" x14ac:dyDescent="0.25">
      <c r="A404" s="153"/>
      <c r="B404" s="21"/>
      <c r="C404" s="21"/>
      <c r="D404" s="15"/>
      <c r="E404" s="15"/>
      <c r="F404" s="16"/>
      <c r="G404" s="21"/>
      <c r="H404" s="19"/>
      <c r="I404" s="16"/>
      <c r="J404" s="16"/>
      <c r="K404" s="16"/>
      <c r="L404" s="16"/>
      <c r="M404" s="19"/>
      <c r="N404" s="16"/>
      <c r="O404" s="16"/>
      <c r="P404" s="16"/>
      <c r="Q404" s="21"/>
      <c r="R404" s="33"/>
      <c r="S404" s="16"/>
      <c r="T404" s="16"/>
      <c r="U404" s="13"/>
      <c r="V404" s="16"/>
      <c r="W404" s="16"/>
      <c r="X404" s="35"/>
      <c r="Y404" s="35"/>
      <c r="AA404" s="40"/>
      <c r="AH404" s="39"/>
      <c r="AX404" s="13"/>
      <c r="AY404" s="13"/>
      <c r="AZ404" s="13"/>
      <c r="BA404" s="13"/>
      <c r="BB404" s="13"/>
    </row>
    <row r="405" spans="1:54" s="37" customFormat="1" x14ac:dyDescent="0.25">
      <c r="A405" s="153"/>
      <c r="B405" s="21"/>
      <c r="C405" s="21"/>
      <c r="D405" s="15"/>
      <c r="E405" s="15"/>
      <c r="F405" s="16"/>
      <c r="G405" s="21"/>
      <c r="H405" s="19"/>
      <c r="I405" s="16"/>
      <c r="J405" s="16"/>
      <c r="K405" s="16"/>
      <c r="L405" s="16"/>
      <c r="M405" s="19"/>
      <c r="N405" s="16"/>
      <c r="O405" s="16"/>
      <c r="P405" s="16"/>
      <c r="Q405" s="21"/>
      <c r="R405" s="33"/>
      <c r="S405" s="16"/>
      <c r="T405" s="16"/>
      <c r="U405" s="13"/>
      <c r="V405" s="16"/>
      <c r="W405" s="16"/>
      <c r="X405" s="35"/>
      <c r="Y405" s="35"/>
      <c r="AA405" s="40"/>
      <c r="AH405" s="39"/>
      <c r="AX405" s="13"/>
      <c r="AY405" s="13"/>
      <c r="AZ405" s="13"/>
      <c r="BA405" s="13"/>
      <c r="BB405" s="13"/>
    </row>
    <row r="406" spans="1:54" s="37" customFormat="1" x14ac:dyDescent="0.25">
      <c r="A406" s="153"/>
      <c r="B406" s="21"/>
      <c r="C406" s="21"/>
      <c r="D406" s="15"/>
      <c r="E406" s="15"/>
      <c r="F406" s="16"/>
      <c r="G406" s="21"/>
      <c r="H406" s="19"/>
      <c r="I406" s="16"/>
      <c r="J406" s="16"/>
      <c r="K406" s="16"/>
      <c r="L406" s="16"/>
      <c r="M406" s="19"/>
      <c r="N406" s="16"/>
      <c r="O406" s="16"/>
      <c r="P406" s="16"/>
      <c r="Q406" s="21"/>
      <c r="R406" s="33"/>
      <c r="S406" s="16"/>
      <c r="T406" s="16"/>
      <c r="U406" s="13"/>
      <c r="V406" s="16"/>
      <c r="W406" s="16"/>
      <c r="X406" s="35"/>
      <c r="Y406" s="35"/>
      <c r="AA406" s="40"/>
      <c r="AH406" s="39"/>
      <c r="AX406" s="13"/>
      <c r="AY406" s="13"/>
      <c r="AZ406" s="13"/>
      <c r="BA406" s="13"/>
      <c r="BB406" s="13"/>
    </row>
    <row r="407" spans="1:54" s="37" customFormat="1" x14ac:dyDescent="0.25">
      <c r="A407" s="153"/>
      <c r="B407" s="21"/>
      <c r="C407" s="21"/>
      <c r="D407" s="15"/>
      <c r="E407" s="15"/>
      <c r="F407" s="16"/>
      <c r="G407" s="21"/>
      <c r="H407" s="19"/>
      <c r="I407" s="16"/>
      <c r="J407" s="16"/>
      <c r="K407" s="16"/>
      <c r="L407" s="16"/>
      <c r="M407" s="19"/>
      <c r="N407" s="16"/>
      <c r="O407" s="16"/>
      <c r="P407" s="16"/>
      <c r="Q407" s="21"/>
      <c r="R407" s="33"/>
      <c r="S407" s="16"/>
      <c r="T407" s="16"/>
      <c r="U407" s="13"/>
      <c r="V407" s="16"/>
      <c r="W407" s="16"/>
      <c r="X407" s="35"/>
      <c r="Y407" s="35"/>
      <c r="AA407" s="40"/>
      <c r="AH407" s="39"/>
      <c r="AX407" s="13"/>
      <c r="AY407" s="13"/>
      <c r="AZ407" s="13"/>
      <c r="BA407" s="13"/>
      <c r="BB407" s="13"/>
    </row>
    <row r="408" spans="1:54" s="37" customFormat="1" x14ac:dyDescent="0.25">
      <c r="A408" s="153"/>
      <c r="B408" s="21"/>
      <c r="C408" s="21"/>
      <c r="D408" s="15"/>
      <c r="E408" s="15"/>
      <c r="F408" s="16"/>
      <c r="G408" s="21"/>
      <c r="H408" s="19"/>
      <c r="I408" s="16"/>
      <c r="J408" s="16"/>
      <c r="K408" s="16"/>
      <c r="L408" s="16"/>
      <c r="M408" s="19"/>
      <c r="N408" s="16"/>
      <c r="O408" s="16"/>
      <c r="P408" s="16"/>
      <c r="Q408" s="21"/>
      <c r="R408" s="33"/>
      <c r="S408" s="16"/>
      <c r="T408" s="16"/>
      <c r="U408" s="13"/>
      <c r="V408" s="16"/>
      <c r="W408" s="16"/>
      <c r="X408" s="35"/>
      <c r="Y408" s="35"/>
      <c r="AA408" s="40"/>
      <c r="AH408" s="39"/>
      <c r="AX408" s="13"/>
      <c r="AY408" s="13"/>
      <c r="AZ408" s="13"/>
      <c r="BA408" s="13"/>
      <c r="BB408" s="13"/>
    </row>
    <row r="409" spans="1:54" s="37" customFormat="1" x14ac:dyDescent="0.25">
      <c r="A409" s="153"/>
      <c r="B409" s="21"/>
      <c r="C409" s="21"/>
      <c r="D409" s="15"/>
      <c r="E409" s="15"/>
      <c r="F409" s="16"/>
      <c r="G409" s="21"/>
      <c r="H409" s="19"/>
      <c r="I409" s="16"/>
      <c r="J409" s="16"/>
      <c r="K409" s="16"/>
      <c r="L409" s="16"/>
      <c r="M409" s="19"/>
      <c r="N409" s="16"/>
      <c r="O409" s="16"/>
      <c r="P409" s="16"/>
      <c r="Q409" s="21"/>
      <c r="R409" s="33"/>
      <c r="S409" s="16"/>
      <c r="T409" s="16"/>
      <c r="U409" s="13"/>
      <c r="V409" s="16"/>
      <c r="W409" s="16"/>
      <c r="X409" s="35"/>
      <c r="Y409" s="35"/>
      <c r="AA409" s="40"/>
      <c r="AH409" s="39"/>
      <c r="AX409" s="13"/>
      <c r="AY409" s="13"/>
      <c r="AZ409" s="13"/>
      <c r="BA409" s="13"/>
      <c r="BB409" s="13"/>
    </row>
    <row r="410" spans="1:54" s="37" customFormat="1" x14ac:dyDescent="0.25">
      <c r="A410" s="153"/>
      <c r="B410" s="21"/>
      <c r="C410" s="21"/>
      <c r="D410" s="15"/>
      <c r="E410" s="15"/>
      <c r="F410" s="16"/>
      <c r="G410" s="21"/>
      <c r="H410" s="19"/>
      <c r="I410" s="16"/>
      <c r="J410" s="16"/>
      <c r="K410" s="16"/>
      <c r="L410" s="16"/>
      <c r="M410" s="19"/>
      <c r="N410" s="16"/>
      <c r="O410" s="16"/>
      <c r="P410" s="16"/>
      <c r="Q410" s="21"/>
      <c r="R410" s="33"/>
      <c r="S410" s="16"/>
      <c r="T410" s="16"/>
      <c r="U410" s="13"/>
      <c r="V410" s="16"/>
      <c r="W410" s="16"/>
      <c r="X410" s="35"/>
      <c r="Y410" s="35"/>
      <c r="AA410" s="40"/>
      <c r="AH410" s="39"/>
      <c r="AX410" s="13"/>
      <c r="AY410" s="13"/>
      <c r="AZ410" s="13"/>
      <c r="BA410" s="13"/>
      <c r="BB410" s="13"/>
    </row>
    <row r="411" spans="1:54" s="37" customFormat="1" x14ac:dyDescent="0.25">
      <c r="A411" s="153"/>
      <c r="B411" s="21"/>
      <c r="C411" s="21"/>
      <c r="D411" s="15"/>
      <c r="E411" s="15"/>
      <c r="F411" s="16"/>
      <c r="G411" s="21"/>
      <c r="H411" s="19"/>
      <c r="I411" s="16"/>
      <c r="J411" s="16"/>
      <c r="K411" s="16"/>
      <c r="L411" s="16"/>
      <c r="M411" s="19"/>
      <c r="N411" s="16"/>
      <c r="O411" s="16"/>
      <c r="P411" s="16"/>
      <c r="Q411" s="21"/>
      <c r="R411" s="33"/>
      <c r="S411" s="16"/>
      <c r="T411" s="16"/>
      <c r="U411" s="13"/>
      <c r="V411" s="16"/>
      <c r="W411" s="16"/>
      <c r="X411" s="35"/>
      <c r="Y411" s="35"/>
      <c r="AA411" s="40"/>
      <c r="AH411" s="39"/>
      <c r="AX411" s="13"/>
      <c r="AY411" s="13"/>
      <c r="AZ411" s="13"/>
      <c r="BA411" s="13"/>
      <c r="BB411" s="13"/>
    </row>
    <row r="412" spans="1:54" s="37" customFormat="1" x14ac:dyDescent="0.25">
      <c r="A412" s="153"/>
      <c r="B412" s="21"/>
      <c r="C412" s="21"/>
      <c r="D412" s="15"/>
      <c r="E412" s="15"/>
      <c r="F412" s="16"/>
      <c r="G412" s="21"/>
      <c r="H412" s="19"/>
      <c r="I412" s="16"/>
      <c r="J412" s="16"/>
      <c r="K412" s="16"/>
      <c r="L412" s="16"/>
      <c r="M412" s="19"/>
      <c r="N412" s="16"/>
      <c r="O412" s="16"/>
      <c r="P412" s="16"/>
      <c r="Q412" s="21"/>
      <c r="R412" s="33"/>
      <c r="S412" s="16"/>
      <c r="T412" s="16"/>
      <c r="U412" s="13"/>
      <c r="V412" s="16"/>
      <c r="W412" s="16"/>
      <c r="X412" s="35"/>
      <c r="Y412" s="35"/>
      <c r="AA412" s="40"/>
      <c r="AH412" s="39"/>
      <c r="AX412" s="13"/>
      <c r="AY412" s="13"/>
      <c r="AZ412" s="13"/>
      <c r="BA412" s="13"/>
      <c r="BB412" s="13"/>
    </row>
    <row r="413" spans="1:54" s="37" customFormat="1" x14ac:dyDescent="0.25">
      <c r="A413" s="153"/>
      <c r="B413" s="21"/>
      <c r="C413" s="21"/>
      <c r="D413" s="15"/>
      <c r="E413" s="15"/>
      <c r="F413" s="16"/>
      <c r="G413" s="21"/>
      <c r="H413" s="19"/>
      <c r="I413" s="16"/>
      <c r="J413" s="16"/>
      <c r="K413" s="16"/>
      <c r="L413" s="16"/>
      <c r="M413" s="19"/>
      <c r="N413" s="16"/>
      <c r="O413" s="16"/>
      <c r="P413" s="16"/>
      <c r="Q413" s="21"/>
      <c r="R413" s="33"/>
      <c r="S413" s="16"/>
      <c r="T413" s="16"/>
      <c r="U413" s="13"/>
      <c r="V413" s="16"/>
      <c r="W413" s="16"/>
      <c r="X413" s="35"/>
      <c r="Y413" s="35"/>
      <c r="AA413" s="40"/>
      <c r="AH413" s="39"/>
      <c r="AX413" s="13"/>
      <c r="AY413" s="13"/>
      <c r="AZ413" s="13"/>
      <c r="BA413" s="13"/>
      <c r="BB413" s="13"/>
    </row>
    <row r="414" spans="1:54" s="37" customFormat="1" x14ac:dyDescent="0.25">
      <c r="A414" s="153"/>
      <c r="B414" s="21"/>
      <c r="C414" s="21"/>
      <c r="D414" s="15"/>
      <c r="E414" s="15"/>
      <c r="F414" s="16"/>
      <c r="G414" s="21"/>
      <c r="H414" s="19"/>
      <c r="I414" s="16"/>
      <c r="J414" s="16"/>
      <c r="K414" s="16"/>
      <c r="L414" s="16"/>
      <c r="M414" s="19"/>
      <c r="N414" s="16"/>
      <c r="O414" s="16"/>
      <c r="P414" s="16"/>
      <c r="Q414" s="21"/>
      <c r="R414" s="33"/>
      <c r="S414" s="16"/>
      <c r="T414" s="16"/>
      <c r="U414" s="13"/>
      <c r="V414" s="16"/>
      <c r="W414" s="16"/>
      <c r="X414" s="35"/>
      <c r="Y414" s="35"/>
      <c r="AA414" s="40"/>
      <c r="AH414" s="39"/>
      <c r="AX414" s="13"/>
      <c r="AY414" s="13"/>
      <c r="AZ414" s="13"/>
      <c r="BA414" s="13"/>
      <c r="BB414" s="13"/>
    </row>
    <row r="415" spans="1:54" s="37" customFormat="1" x14ac:dyDescent="0.25">
      <c r="A415" s="153"/>
      <c r="B415" s="21"/>
      <c r="C415" s="21"/>
      <c r="D415" s="15"/>
      <c r="E415" s="15"/>
      <c r="F415" s="16"/>
      <c r="G415" s="21"/>
      <c r="H415" s="19"/>
      <c r="I415" s="16"/>
      <c r="J415" s="16"/>
      <c r="K415" s="16"/>
      <c r="L415" s="16"/>
      <c r="M415" s="19"/>
      <c r="N415" s="16"/>
      <c r="O415" s="16"/>
      <c r="P415" s="16"/>
      <c r="Q415" s="21"/>
      <c r="R415" s="33"/>
      <c r="S415" s="16"/>
      <c r="T415" s="16"/>
      <c r="U415" s="13"/>
      <c r="V415" s="16"/>
      <c r="W415" s="16"/>
      <c r="X415" s="35"/>
      <c r="Y415" s="35"/>
      <c r="AA415" s="40"/>
      <c r="AH415" s="39"/>
      <c r="AX415" s="13"/>
      <c r="AY415" s="13"/>
      <c r="AZ415" s="13"/>
      <c r="BA415" s="13"/>
      <c r="BB415" s="13"/>
    </row>
    <row r="416" spans="1:54" s="37" customFormat="1" x14ac:dyDescent="0.25">
      <c r="A416" s="153"/>
      <c r="B416" s="21"/>
      <c r="C416" s="21"/>
      <c r="D416" s="15"/>
      <c r="E416" s="15"/>
      <c r="F416" s="16"/>
      <c r="G416" s="21"/>
      <c r="H416" s="19"/>
      <c r="I416" s="16"/>
      <c r="J416" s="16"/>
      <c r="K416" s="16"/>
      <c r="L416" s="16"/>
      <c r="M416" s="19"/>
      <c r="N416" s="16"/>
      <c r="O416" s="16"/>
      <c r="P416" s="16"/>
      <c r="Q416" s="21"/>
      <c r="R416" s="33"/>
      <c r="S416" s="16"/>
      <c r="T416" s="16"/>
      <c r="U416" s="13"/>
      <c r="V416" s="16"/>
      <c r="W416" s="16"/>
      <c r="X416" s="35"/>
      <c r="Y416" s="35"/>
      <c r="AA416" s="40"/>
      <c r="AH416" s="39"/>
      <c r="AX416" s="13"/>
      <c r="AY416" s="13"/>
      <c r="AZ416" s="13"/>
      <c r="BA416" s="13"/>
      <c r="BB416" s="13"/>
    </row>
    <row r="417" spans="1:54" s="37" customFormat="1" x14ac:dyDescent="0.25">
      <c r="A417" s="153"/>
      <c r="B417" s="21"/>
      <c r="C417" s="21"/>
      <c r="D417" s="15"/>
      <c r="E417" s="15"/>
      <c r="F417" s="16"/>
      <c r="G417" s="21"/>
      <c r="H417" s="19"/>
      <c r="I417" s="16"/>
      <c r="J417" s="16"/>
      <c r="K417" s="16"/>
      <c r="L417" s="16"/>
      <c r="M417" s="19"/>
      <c r="N417" s="16"/>
      <c r="O417" s="16"/>
      <c r="P417" s="16"/>
      <c r="Q417" s="21"/>
      <c r="R417" s="33"/>
      <c r="S417" s="16"/>
      <c r="T417" s="16"/>
      <c r="U417" s="13"/>
      <c r="V417" s="16"/>
      <c r="W417" s="16"/>
      <c r="X417" s="35"/>
      <c r="Y417" s="35"/>
      <c r="AA417" s="40"/>
      <c r="AH417" s="39"/>
      <c r="AX417" s="13"/>
      <c r="AY417" s="13"/>
      <c r="AZ417" s="13"/>
      <c r="BA417" s="13"/>
      <c r="BB417" s="13"/>
    </row>
    <row r="418" spans="1:54" s="37" customFormat="1" x14ac:dyDescent="0.25">
      <c r="A418" s="153"/>
      <c r="B418" s="21"/>
      <c r="C418" s="21"/>
      <c r="D418" s="15"/>
      <c r="E418" s="15"/>
      <c r="F418" s="16"/>
      <c r="G418" s="21"/>
      <c r="H418" s="19"/>
      <c r="I418" s="16"/>
      <c r="J418" s="16"/>
      <c r="K418" s="16"/>
      <c r="L418" s="16"/>
      <c r="M418" s="19"/>
      <c r="N418" s="16"/>
      <c r="O418" s="16"/>
      <c r="P418" s="16"/>
      <c r="Q418" s="21"/>
      <c r="R418" s="33"/>
      <c r="S418" s="16"/>
      <c r="T418" s="16"/>
      <c r="U418" s="13"/>
      <c r="V418" s="16"/>
      <c r="W418" s="16"/>
      <c r="X418" s="35"/>
      <c r="Y418" s="35"/>
      <c r="AA418" s="40"/>
      <c r="AH418" s="39"/>
      <c r="AX418" s="13"/>
      <c r="AY418" s="13"/>
      <c r="AZ418" s="13"/>
      <c r="BA418" s="13"/>
      <c r="BB418" s="13"/>
    </row>
    <row r="419" spans="1:54" s="37" customFormat="1" x14ac:dyDescent="0.25">
      <c r="A419" s="153"/>
      <c r="B419" s="21"/>
      <c r="C419" s="21"/>
      <c r="D419" s="15"/>
      <c r="E419" s="15"/>
      <c r="F419" s="16"/>
      <c r="G419" s="21"/>
      <c r="H419" s="19"/>
      <c r="I419" s="16"/>
      <c r="J419" s="16"/>
      <c r="K419" s="16"/>
      <c r="L419" s="16"/>
      <c r="M419" s="19"/>
      <c r="N419" s="16"/>
      <c r="O419" s="16"/>
      <c r="P419" s="16"/>
      <c r="Q419" s="21"/>
      <c r="R419" s="33"/>
      <c r="S419" s="16"/>
      <c r="T419" s="16"/>
      <c r="U419" s="13"/>
      <c r="V419" s="16"/>
      <c r="W419" s="16"/>
      <c r="X419" s="35"/>
      <c r="Y419" s="35"/>
      <c r="AA419" s="40"/>
      <c r="AH419" s="39"/>
      <c r="AX419" s="13"/>
      <c r="AY419" s="13"/>
      <c r="AZ419" s="13"/>
      <c r="BA419" s="13"/>
      <c r="BB419" s="13"/>
    </row>
    <row r="420" spans="1:54" s="37" customFormat="1" x14ac:dyDescent="0.25">
      <c r="A420" s="153"/>
      <c r="B420" s="21"/>
      <c r="C420" s="21"/>
      <c r="D420" s="15"/>
      <c r="E420" s="15"/>
      <c r="F420" s="16"/>
      <c r="G420" s="21"/>
      <c r="H420" s="19"/>
      <c r="I420" s="16"/>
      <c r="J420" s="16"/>
      <c r="K420" s="16"/>
      <c r="L420" s="16"/>
      <c r="M420" s="19"/>
      <c r="N420" s="16"/>
      <c r="O420" s="16"/>
      <c r="P420" s="16"/>
      <c r="Q420" s="21"/>
      <c r="R420" s="33"/>
      <c r="S420" s="16"/>
      <c r="T420" s="16"/>
      <c r="U420" s="13"/>
      <c r="V420" s="16"/>
      <c r="W420" s="16"/>
      <c r="X420" s="35"/>
      <c r="Y420" s="35"/>
      <c r="AA420" s="40"/>
      <c r="AH420" s="39"/>
      <c r="AX420" s="13"/>
      <c r="AY420" s="13"/>
      <c r="AZ420" s="13"/>
      <c r="BA420" s="13"/>
      <c r="BB420" s="13"/>
    </row>
    <row r="421" spans="1:54" s="37" customFormat="1" x14ac:dyDescent="0.25">
      <c r="A421" s="153"/>
      <c r="B421" s="21"/>
      <c r="C421" s="21"/>
      <c r="D421" s="15"/>
      <c r="E421" s="15"/>
      <c r="F421" s="16"/>
      <c r="G421" s="21"/>
      <c r="H421" s="19"/>
      <c r="I421" s="16"/>
      <c r="J421" s="16"/>
      <c r="K421" s="16"/>
      <c r="L421" s="16"/>
      <c r="M421" s="19"/>
      <c r="N421" s="16"/>
      <c r="O421" s="16"/>
      <c r="P421" s="16"/>
      <c r="Q421" s="21"/>
      <c r="R421" s="33"/>
      <c r="S421" s="16"/>
      <c r="T421" s="16"/>
      <c r="U421" s="13"/>
      <c r="V421" s="16"/>
      <c r="W421" s="16"/>
      <c r="X421" s="35"/>
      <c r="Y421" s="35"/>
      <c r="AA421" s="40"/>
      <c r="AH421" s="39"/>
      <c r="AX421" s="13"/>
      <c r="AY421" s="13"/>
      <c r="AZ421" s="13"/>
      <c r="BA421" s="13"/>
      <c r="BB421" s="13"/>
    </row>
    <row r="422" spans="1:54" s="37" customFormat="1" x14ac:dyDescent="0.25">
      <c r="A422" s="153"/>
      <c r="B422" s="21"/>
      <c r="C422" s="21"/>
      <c r="D422" s="15"/>
      <c r="E422" s="15"/>
      <c r="F422" s="16"/>
      <c r="G422" s="21"/>
      <c r="H422" s="19"/>
      <c r="I422" s="16"/>
      <c r="J422" s="16"/>
      <c r="K422" s="16"/>
      <c r="L422" s="16"/>
      <c r="M422" s="19"/>
      <c r="N422" s="16"/>
      <c r="O422" s="16"/>
      <c r="P422" s="16"/>
      <c r="Q422" s="21"/>
      <c r="R422" s="33"/>
      <c r="S422" s="16"/>
      <c r="T422" s="16"/>
      <c r="U422" s="13"/>
      <c r="V422" s="16"/>
      <c r="W422" s="16"/>
      <c r="X422" s="35"/>
      <c r="Y422" s="35"/>
      <c r="AA422" s="40"/>
      <c r="AH422" s="39"/>
      <c r="AX422" s="13"/>
      <c r="AY422" s="13"/>
      <c r="AZ422" s="13"/>
      <c r="BA422" s="13"/>
      <c r="BB422" s="13"/>
    </row>
    <row r="423" spans="1:54" s="37" customFormat="1" x14ac:dyDescent="0.25">
      <c r="A423" s="153"/>
      <c r="B423" s="21"/>
      <c r="C423" s="21"/>
      <c r="D423" s="15"/>
      <c r="E423" s="15"/>
      <c r="F423" s="16"/>
      <c r="G423" s="21"/>
      <c r="H423" s="19"/>
      <c r="I423" s="16"/>
      <c r="J423" s="16"/>
      <c r="K423" s="16"/>
      <c r="L423" s="16"/>
      <c r="M423" s="19"/>
      <c r="N423" s="16"/>
      <c r="O423" s="16"/>
      <c r="P423" s="16"/>
      <c r="Q423" s="21"/>
      <c r="R423" s="33"/>
      <c r="S423" s="16"/>
      <c r="T423" s="16"/>
      <c r="U423" s="13"/>
      <c r="V423" s="16"/>
      <c r="W423" s="16"/>
      <c r="X423" s="35"/>
      <c r="Y423" s="35"/>
      <c r="AA423" s="40"/>
      <c r="AH423" s="39"/>
      <c r="AX423" s="13"/>
      <c r="AY423" s="13"/>
      <c r="AZ423" s="13"/>
      <c r="BA423" s="13"/>
      <c r="BB423" s="13"/>
    </row>
    <row r="424" spans="1:54" s="37" customFormat="1" x14ac:dyDescent="0.25">
      <c r="A424" s="153"/>
      <c r="B424" s="21"/>
      <c r="C424" s="21"/>
      <c r="D424" s="15"/>
      <c r="E424" s="15"/>
      <c r="F424" s="16"/>
      <c r="G424" s="21"/>
      <c r="H424" s="19"/>
      <c r="I424" s="16"/>
      <c r="J424" s="16"/>
      <c r="K424" s="16"/>
      <c r="L424" s="16"/>
      <c r="M424" s="19"/>
      <c r="N424" s="16"/>
      <c r="O424" s="16"/>
      <c r="P424" s="16"/>
      <c r="Q424" s="21"/>
      <c r="R424" s="33"/>
      <c r="S424" s="16"/>
      <c r="T424" s="16"/>
      <c r="U424" s="13"/>
      <c r="V424" s="16"/>
      <c r="W424" s="16"/>
      <c r="X424" s="35"/>
      <c r="Y424" s="35"/>
      <c r="AA424" s="40"/>
      <c r="AH424" s="39"/>
      <c r="AX424" s="13"/>
      <c r="AY424" s="13"/>
      <c r="AZ424" s="13"/>
      <c r="BA424" s="13"/>
      <c r="BB424" s="13"/>
    </row>
    <row r="425" spans="1:54" s="37" customFormat="1" x14ac:dyDescent="0.25">
      <c r="A425" s="153"/>
      <c r="B425" s="21"/>
      <c r="C425" s="21"/>
      <c r="D425" s="15"/>
      <c r="E425" s="15"/>
      <c r="F425" s="16"/>
      <c r="G425" s="21"/>
      <c r="H425" s="19"/>
      <c r="I425" s="16"/>
      <c r="J425" s="16"/>
      <c r="K425" s="16"/>
      <c r="L425" s="16"/>
      <c r="M425" s="19"/>
      <c r="N425" s="16"/>
      <c r="O425" s="16"/>
      <c r="P425" s="16"/>
      <c r="Q425" s="21"/>
      <c r="R425" s="33"/>
      <c r="S425" s="16"/>
      <c r="T425" s="16"/>
      <c r="U425" s="13"/>
      <c r="V425" s="16"/>
      <c r="W425" s="16"/>
      <c r="X425" s="35"/>
      <c r="Y425" s="35"/>
      <c r="AA425" s="40"/>
      <c r="AH425" s="39"/>
      <c r="AX425" s="13"/>
      <c r="AY425" s="13"/>
      <c r="AZ425" s="13"/>
      <c r="BA425" s="13"/>
      <c r="BB425" s="13"/>
    </row>
    <row r="426" spans="1:54" s="37" customFormat="1" x14ac:dyDescent="0.25">
      <c r="A426" s="153"/>
      <c r="B426" s="21"/>
      <c r="C426" s="21"/>
      <c r="D426" s="15"/>
      <c r="E426" s="15"/>
      <c r="F426" s="16"/>
      <c r="G426" s="21"/>
      <c r="H426" s="19"/>
      <c r="I426" s="16"/>
      <c r="J426" s="16"/>
      <c r="K426" s="16"/>
      <c r="L426" s="16"/>
      <c r="M426" s="19"/>
      <c r="N426" s="16"/>
      <c r="O426" s="16"/>
      <c r="P426" s="16"/>
      <c r="Q426" s="21"/>
      <c r="R426" s="33"/>
      <c r="S426" s="16"/>
      <c r="T426" s="16"/>
      <c r="U426" s="13"/>
      <c r="V426" s="16"/>
      <c r="W426" s="16"/>
      <c r="X426" s="35"/>
      <c r="Y426" s="35"/>
      <c r="AA426" s="40"/>
      <c r="AH426" s="39"/>
      <c r="AX426" s="13"/>
      <c r="AY426" s="13"/>
      <c r="AZ426" s="13"/>
      <c r="BA426" s="13"/>
      <c r="BB426" s="13"/>
    </row>
    <row r="427" spans="1:54" s="37" customFormat="1" x14ac:dyDescent="0.25">
      <c r="A427" s="153"/>
      <c r="B427" s="21"/>
      <c r="C427" s="21"/>
      <c r="D427" s="15"/>
      <c r="E427" s="15"/>
      <c r="F427" s="16"/>
      <c r="G427" s="21"/>
      <c r="H427" s="19"/>
      <c r="I427" s="16"/>
      <c r="J427" s="16"/>
      <c r="K427" s="16"/>
      <c r="L427" s="16"/>
      <c r="M427" s="19"/>
      <c r="N427" s="16"/>
      <c r="O427" s="16"/>
      <c r="P427" s="16"/>
      <c r="Q427" s="21"/>
      <c r="R427" s="33"/>
      <c r="S427" s="16"/>
      <c r="T427" s="16"/>
      <c r="U427" s="13"/>
      <c r="V427" s="16"/>
      <c r="W427" s="16"/>
      <c r="X427" s="35"/>
      <c r="Y427" s="35"/>
      <c r="AA427" s="40"/>
      <c r="AH427" s="39"/>
      <c r="AX427" s="13"/>
      <c r="AY427" s="13"/>
      <c r="AZ427" s="13"/>
      <c r="BA427" s="13"/>
      <c r="BB427" s="13"/>
    </row>
    <row r="428" spans="1:54" s="37" customFormat="1" x14ac:dyDescent="0.25">
      <c r="A428" s="153"/>
      <c r="B428" s="21"/>
      <c r="C428" s="21"/>
      <c r="D428" s="15"/>
      <c r="E428" s="15"/>
      <c r="F428" s="16"/>
      <c r="G428" s="21"/>
      <c r="H428" s="19"/>
      <c r="I428" s="16"/>
      <c r="J428" s="16"/>
      <c r="K428" s="16"/>
      <c r="L428" s="16"/>
      <c r="M428" s="19"/>
      <c r="N428" s="16"/>
      <c r="O428" s="16"/>
      <c r="P428" s="16"/>
      <c r="Q428" s="21"/>
      <c r="R428" s="33"/>
      <c r="S428" s="16"/>
      <c r="T428" s="16"/>
      <c r="U428" s="13"/>
      <c r="V428" s="16"/>
      <c r="W428" s="16"/>
      <c r="X428" s="35"/>
      <c r="Y428" s="35"/>
      <c r="AA428" s="40"/>
      <c r="AH428" s="39"/>
      <c r="AX428" s="13"/>
      <c r="AY428" s="13"/>
      <c r="AZ428" s="13"/>
      <c r="BA428" s="13"/>
      <c r="BB428" s="13"/>
    </row>
    <row r="429" spans="1:54" s="37" customFormat="1" x14ac:dyDescent="0.25">
      <c r="A429" s="153"/>
      <c r="B429" s="21"/>
      <c r="C429" s="21"/>
      <c r="D429" s="15"/>
      <c r="E429" s="15"/>
      <c r="F429" s="16"/>
      <c r="G429" s="21"/>
      <c r="H429" s="19"/>
      <c r="I429" s="16"/>
      <c r="J429" s="16"/>
      <c r="K429" s="16"/>
      <c r="L429" s="16"/>
      <c r="M429" s="19"/>
      <c r="N429" s="16"/>
      <c r="O429" s="16"/>
      <c r="P429" s="16"/>
      <c r="Q429" s="21"/>
      <c r="R429" s="33"/>
      <c r="S429" s="16"/>
      <c r="T429" s="16"/>
      <c r="U429" s="13"/>
      <c r="V429" s="16"/>
      <c r="W429" s="16"/>
      <c r="X429" s="35"/>
      <c r="Y429" s="35"/>
      <c r="AA429" s="40"/>
      <c r="AH429" s="39"/>
      <c r="AX429" s="13"/>
      <c r="AY429" s="13"/>
      <c r="AZ429" s="13"/>
      <c r="BA429" s="13"/>
      <c r="BB429" s="13"/>
    </row>
    <row r="430" spans="1:54" s="37" customFormat="1" x14ac:dyDescent="0.25">
      <c r="A430" s="153"/>
      <c r="B430" s="21"/>
      <c r="C430" s="21"/>
      <c r="D430" s="15"/>
      <c r="E430" s="15"/>
      <c r="F430" s="16"/>
      <c r="G430" s="21"/>
      <c r="H430" s="19"/>
      <c r="I430" s="16"/>
      <c r="J430" s="16"/>
      <c r="K430" s="16"/>
      <c r="L430" s="16"/>
      <c r="M430" s="19"/>
      <c r="N430" s="16"/>
      <c r="O430" s="16"/>
      <c r="P430" s="16"/>
      <c r="Q430" s="21"/>
      <c r="R430" s="33"/>
      <c r="S430" s="16"/>
      <c r="T430" s="16"/>
      <c r="U430" s="13"/>
      <c r="V430" s="16"/>
      <c r="W430" s="16"/>
      <c r="X430" s="35"/>
      <c r="Y430" s="35"/>
      <c r="AA430" s="40"/>
      <c r="AH430" s="39"/>
      <c r="AX430" s="13"/>
      <c r="AY430" s="13"/>
      <c r="AZ430" s="13"/>
      <c r="BA430" s="13"/>
      <c r="BB430" s="13"/>
    </row>
    <row r="431" spans="1:54" s="37" customFormat="1" x14ac:dyDescent="0.25">
      <c r="A431" s="153"/>
      <c r="B431" s="21"/>
      <c r="C431" s="21"/>
      <c r="D431" s="15"/>
      <c r="E431" s="15"/>
      <c r="F431" s="16"/>
      <c r="G431" s="21"/>
      <c r="H431" s="19"/>
      <c r="I431" s="16"/>
      <c r="J431" s="16"/>
      <c r="K431" s="16"/>
      <c r="L431" s="16"/>
      <c r="M431" s="19"/>
      <c r="N431" s="16"/>
      <c r="O431" s="16"/>
      <c r="P431" s="16"/>
      <c r="Q431" s="21"/>
      <c r="R431" s="33"/>
      <c r="S431" s="16"/>
      <c r="T431" s="16"/>
      <c r="U431" s="13"/>
      <c r="V431" s="16"/>
      <c r="W431" s="16"/>
      <c r="X431" s="35"/>
      <c r="Y431" s="35"/>
      <c r="AA431" s="40"/>
      <c r="AH431" s="39"/>
      <c r="AX431" s="13"/>
      <c r="AY431" s="13"/>
      <c r="AZ431" s="13"/>
      <c r="BA431" s="13"/>
      <c r="BB431" s="13"/>
    </row>
    <row r="432" spans="1:54" s="37" customFormat="1" x14ac:dyDescent="0.25">
      <c r="A432" s="153"/>
      <c r="B432" s="21"/>
      <c r="C432" s="21"/>
      <c r="D432" s="15"/>
      <c r="E432" s="15"/>
      <c r="F432" s="16"/>
      <c r="G432" s="21"/>
      <c r="H432" s="19"/>
      <c r="I432" s="16"/>
      <c r="J432" s="16"/>
      <c r="K432" s="16"/>
      <c r="L432" s="16"/>
      <c r="M432" s="19"/>
      <c r="N432" s="16"/>
      <c r="O432" s="16"/>
      <c r="P432" s="16"/>
      <c r="Q432" s="21"/>
      <c r="R432" s="33"/>
      <c r="S432" s="16"/>
      <c r="T432" s="16"/>
      <c r="U432" s="13"/>
      <c r="V432" s="16"/>
      <c r="W432" s="16"/>
      <c r="X432" s="35"/>
      <c r="Y432" s="35"/>
      <c r="AA432" s="40"/>
      <c r="AH432" s="39"/>
      <c r="AX432" s="13"/>
      <c r="AY432" s="13"/>
      <c r="AZ432" s="13"/>
      <c r="BA432" s="13"/>
      <c r="BB432" s="13"/>
    </row>
    <row r="433" spans="1:60" s="37" customFormat="1" x14ac:dyDescent="0.25">
      <c r="A433" s="153"/>
      <c r="B433" s="21"/>
      <c r="C433" s="21"/>
      <c r="D433" s="15"/>
      <c r="E433" s="15"/>
      <c r="F433" s="16"/>
      <c r="G433" s="21"/>
      <c r="H433" s="19"/>
      <c r="I433" s="16"/>
      <c r="J433" s="16"/>
      <c r="K433" s="16"/>
      <c r="L433" s="16"/>
      <c r="M433" s="19"/>
      <c r="N433" s="16"/>
      <c r="O433" s="16"/>
      <c r="P433" s="16"/>
      <c r="Q433" s="21"/>
      <c r="R433" s="33"/>
      <c r="S433" s="16"/>
      <c r="T433" s="16"/>
      <c r="U433" s="13"/>
      <c r="V433" s="16"/>
      <c r="W433" s="16"/>
      <c r="X433" s="35"/>
      <c r="Y433" s="35"/>
      <c r="AA433" s="40"/>
      <c r="AH433" s="39"/>
      <c r="AX433" s="13"/>
      <c r="AY433" s="13"/>
      <c r="AZ433" s="13"/>
      <c r="BA433" s="13"/>
      <c r="BB433" s="13"/>
    </row>
    <row r="434" spans="1:60" s="37" customFormat="1" x14ac:dyDescent="0.25">
      <c r="A434" s="153"/>
      <c r="B434" s="21"/>
      <c r="C434" s="21"/>
      <c r="D434" s="15"/>
      <c r="E434" s="15"/>
      <c r="F434" s="16"/>
      <c r="G434" s="21"/>
      <c r="H434" s="19"/>
      <c r="I434" s="16"/>
      <c r="J434" s="16"/>
      <c r="K434" s="16"/>
      <c r="L434" s="16"/>
      <c r="M434" s="19"/>
      <c r="N434" s="16"/>
      <c r="O434" s="16"/>
      <c r="P434" s="16"/>
      <c r="Q434" s="21"/>
      <c r="R434" s="33"/>
      <c r="S434" s="16"/>
      <c r="T434" s="16"/>
      <c r="U434" s="13"/>
      <c r="V434" s="16"/>
      <c r="W434" s="16"/>
      <c r="X434" s="35"/>
      <c r="Y434" s="35"/>
      <c r="AA434" s="40"/>
      <c r="AH434" s="39"/>
      <c r="AX434" s="13"/>
      <c r="AY434" s="13"/>
      <c r="AZ434" s="13"/>
      <c r="BA434" s="13"/>
      <c r="BB434" s="13"/>
    </row>
    <row r="435" spans="1:60" s="37" customFormat="1" x14ac:dyDescent="0.25">
      <c r="A435" s="153"/>
      <c r="B435" s="21"/>
      <c r="C435" s="21"/>
      <c r="D435" s="15"/>
      <c r="E435" s="15"/>
      <c r="F435" s="16"/>
      <c r="G435" s="21"/>
      <c r="H435" s="19"/>
      <c r="I435" s="16"/>
      <c r="J435" s="16"/>
      <c r="K435" s="16"/>
      <c r="L435" s="16"/>
      <c r="M435" s="19"/>
      <c r="N435" s="16"/>
      <c r="O435" s="16"/>
      <c r="P435" s="16"/>
      <c r="Q435" s="21"/>
      <c r="R435" s="33"/>
      <c r="S435" s="16"/>
      <c r="T435" s="16"/>
      <c r="U435" s="13"/>
      <c r="V435" s="16"/>
      <c r="W435" s="16"/>
      <c r="X435" s="35"/>
      <c r="Y435" s="35"/>
      <c r="AA435" s="40"/>
      <c r="AH435" s="39"/>
      <c r="AX435" s="13"/>
      <c r="AY435" s="13"/>
      <c r="AZ435" s="13"/>
      <c r="BA435" s="13"/>
      <c r="BB435" s="13"/>
    </row>
    <row r="436" spans="1:60" s="37" customFormat="1" x14ac:dyDescent="0.25">
      <c r="A436" s="153"/>
      <c r="B436" s="21"/>
      <c r="C436" s="21"/>
      <c r="D436" s="15"/>
      <c r="E436" s="15"/>
      <c r="F436" s="16"/>
      <c r="G436" s="21"/>
      <c r="H436" s="19"/>
      <c r="I436" s="16"/>
      <c r="J436" s="16"/>
      <c r="K436" s="16"/>
      <c r="L436" s="16"/>
      <c r="M436" s="19"/>
      <c r="N436" s="16"/>
      <c r="O436" s="16"/>
      <c r="P436" s="16"/>
      <c r="Q436" s="21"/>
      <c r="R436" s="33"/>
      <c r="S436" s="16"/>
      <c r="T436" s="16"/>
      <c r="U436" s="13"/>
      <c r="V436" s="16"/>
      <c r="W436" s="16"/>
      <c r="X436" s="35"/>
      <c r="Y436" s="35"/>
      <c r="AA436" s="40"/>
      <c r="AH436" s="39"/>
      <c r="AX436" s="13"/>
      <c r="AY436" s="13"/>
      <c r="AZ436" s="13"/>
      <c r="BA436" s="13"/>
      <c r="BB436" s="13"/>
    </row>
    <row r="437" spans="1:60" s="37" customFormat="1" x14ac:dyDescent="0.25">
      <c r="A437" s="153"/>
      <c r="B437" s="21"/>
      <c r="C437" s="21"/>
      <c r="D437" s="15"/>
      <c r="E437" s="15"/>
      <c r="F437" s="16"/>
      <c r="G437" s="21"/>
      <c r="H437" s="19"/>
      <c r="I437" s="16"/>
      <c r="J437" s="16"/>
      <c r="K437" s="16"/>
      <c r="L437" s="16"/>
      <c r="M437" s="19"/>
      <c r="N437" s="16"/>
      <c r="O437" s="16"/>
      <c r="P437" s="16"/>
      <c r="Q437" s="21"/>
      <c r="R437" s="33"/>
      <c r="S437" s="16"/>
      <c r="T437" s="16"/>
      <c r="U437" s="13"/>
      <c r="V437" s="16"/>
      <c r="W437" s="16"/>
      <c r="X437" s="35"/>
      <c r="Y437" s="35"/>
      <c r="AA437" s="40"/>
      <c r="AH437" s="39"/>
      <c r="AX437" s="13"/>
      <c r="AY437" s="13"/>
      <c r="AZ437" s="13"/>
      <c r="BA437" s="13"/>
      <c r="BB437" s="13"/>
    </row>
    <row r="438" spans="1:60" s="37" customFormat="1" x14ac:dyDescent="0.25">
      <c r="A438" s="153"/>
      <c r="B438" s="21"/>
      <c r="C438" s="21"/>
      <c r="D438" s="15"/>
      <c r="E438" s="15"/>
      <c r="F438" s="16"/>
      <c r="G438" s="21"/>
      <c r="H438" s="19"/>
      <c r="I438" s="16"/>
      <c r="J438" s="16"/>
      <c r="K438" s="16"/>
      <c r="L438" s="16"/>
      <c r="M438" s="19"/>
      <c r="N438" s="16"/>
      <c r="O438" s="16"/>
      <c r="P438" s="16"/>
      <c r="Q438" s="21"/>
      <c r="R438" s="33"/>
      <c r="S438" s="16"/>
      <c r="T438" s="16"/>
      <c r="U438" s="13"/>
      <c r="V438" s="16"/>
      <c r="W438" s="16"/>
      <c r="X438" s="35"/>
      <c r="Y438" s="35"/>
      <c r="AA438" s="40"/>
      <c r="AH438" s="39"/>
      <c r="AX438" s="13"/>
      <c r="AY438" s="13"/>
      <c r="AZ438" s="13"/>
      <c r="BA438" s="13"/>
      <c r="BB438" s="13"/>
    </row>
    <row r="439" spans="1:60" s="37" customFormat="1" x14ac:dyDescent="0.25">
      <c r="A439" s="153"/>
      <c r="B439" s="21"/>
      <c r="C439" s="21"/>
      <c r="D439" s="15"/>
      <c r="E439" s="15"/>
      <c r="F439" s="16"/>
      <c r="G439" s="21"/>
      <c r="H439" s="19"/>
      <c r="I439" s="16"/>
      <c r="J439" s="16"/>
      <c r="K439" s="16"/>
      <c r="L439" s="16"/>
      <c r="M439" s="19"/>
      <c r="N439" s="16"/>
      <c r="O439" s="16"/>
      <c r="P439" s="16"/>
      <c r="Q439" s="21"/>
      <c r="R439" s="33"/>
      <c r="S439" s="16"/>
      <c r="T439" s="16"/>
      <c r="U439" s="13"/>
      <c r="V439" s="16"/>
      <c r="W439" s="16"/>
      <c r="X439" s="35"/>
      <c r="Y439" s="35"/>
      <c r="AA439" s="40"/>
      <c r="AH439" s="39"/>
      <c r="AX439" s="13"/>
      <c r="AY439" s="13"/>
      <c r="AZ439" s="13"/>
      <c r="BA439" s="13"/>
      <c r="BB439" s="13"/>
    </row>
    <row r="440" spans="1:60" s="37" customFormat="1" x14ac:dyDescent="0.25">
      <c r="A440" s="153"/>
      <c r="B440" s="46"/>
      <c r="C440" s="46"/>
      <c r="D440" s="17"/>
      <c r="E440" s="15"/>
      <c r="F440" s="16"/>
      <c r="G440" s="21"/>
      <c r="H440" s="18"/>
      <c r="I440" s="16"/>
      <c r="J440" s="16"/>
      <c r="K440" s="16"/>
      <c r="L440" s="16"/>
      <c r="M440" s="23"/>
      <c r="N440" s="16"/>
      <c r="O440" s="16"/>
      <c r="P440" s="16"/>
      <c r="Q440" s="21"/>
      <c r="R440" s="33"/>
      <c r="S440" s="16"/>
      <c r="T440" s="16"/>
      <c r="U440" s="13"/>
      <c r="V440" s="16"/>
      <c r="W440" s="16"/>
      <c r="X440" s="35"/>
      <c r="Y440" s="35"/>
      <c r="Z440" s="11"/>
      <c r="AA440" s="41"/>
      <c r="AB440" s="38"/>
      <c r="AC440" s="38"/>
      <c r="AD440" s="38"/>
      <c r="AE440" s="11"/>
      <c r="AF440" s="38"/>
      <c r="AH440" s="39"/>
      <c r="AR440" s="4"/>
      <c r="AX440" s="13"/>
      <c r="AY440" s="13"/>
      <c r="AZ440" s="13"/>
      <c r="BA440" s="13"/>
      <c r="BB440" s="13"/>
      <c r="BC440" s="4"/>
      <c r="BE440" s="38"/>
      <c r="BF440" s="38"/>
      <c r="BG440" s="38"/>
      <c r="BH440" s="11"/>
    </row>
    <row r="441" spans="1:60" s="37" customFormat="1" x14ac:dyDescent="0.25">
      <c r="A441" s="153"/>
      <c r="B441" s="46"/>
      <c r="C441" s="46"/>
      <c r="D441" s="17"/>
      <c r="E441" s="15"/>
      <c r="F441" s="16"/>
      <c r="G441" s="21"/>
      <c r="H441" s="18"/>
      <c r="I441" s="16"/>
      <c r="J441" s="16"/>
      <c r="K441" s="16"/>
      <c r="L441" s="16"/>
      <c r="M441" s="23"/>
      <c r="N441" s="16"/>
      <c r="O441" s="16"/>
      <c r="P441" s="16"/>
      <c r="Q441" s="21"/>
      <c r="R441" s="33"/>
      <c r="S441" s="16"/>
      <c r="T441" s="16"/>
      <c r="U441" s="13"/>
      <c r="V441" s="16"/>
      <c r="W441" s="16"/>
      <c r="X441" s="35"/>
      <c r="Y441" s="35"/>
      <c r="Z441" s="11"/>
      <c r="AA441" s="41"/>
      <c r="AB441" s="38"/>
      <c r="AC441" s="38"/>
      <c r="AD441" s="38"/>
      <c r="AE441" s="11"/>
      <c r="AF441" s="38"/>
      <c r="AH441" s="39"/>
      <c r="AR441" s="4"/>
      <c r="AX441" s="13"/>
      <c r="AY441" s="13"/>
      <c r="AZ441" s="13"/>
      <c r="BA441" s="13"/>
      <c r="BB441" s="13"/>
      <c r="BC441" s="4"/>
      <c r="BE441" s="38"/>
      <c r="BF441" s="38"/>
      <c r="BG441" s="38"/>
      <c r="BH441" s="11"/>
    </row>
    <row r="442" spans="1:60" s="37" customFormat="1" x14ac:dyDescent="0.25">
      <c r="A442" s="153"/>
      <c r="B442" s="46"/>
      <c r="C442" s="46"/>
      <c r="D442" s="17"/>
      <c r="E442" s="15"/>
      <c r="F442" s="16"/>
      <c r="G442" s="21"/>
      <c r="H442" s="18"/>
      <c r="I442" s="16"/>
      <c r="J442" s="16"/>
      <c r="K442" s="16"/>
      <c r="L442" s="16"/>
      <c r="M442" s="23"/>
      <c r="N442" s="16"/>
      <c r="O442" s="16"/>
      <c r="P442" s="16"/>
      <c r="Q442" s="21"/>
      <c r="R442" s="33"/>
      <c r="S442" s="16"/>
      <c r="T442" s="16"/>
      <c r="U442" s="13"/>
      <c r="V442" s="16"/>
      <c r="W442" s="16"/>
      <c r="X442" s="35"/>
      <c r="Y442" s="35"/>
      <c r="Z442" s="11"/>
      <c r="AA442" s="41"/>
      <c r="AB442" s="38"/>
      <c r="AC442" s="38"/>
      <c r="AD442" s="38"/>
      <c r="AE442" s="11"/>
      <c r="AF442" s="38"/>
      <c r="AH442" s="39"/>
      <c r="AR442" s="4"/>
      <c r="AX442" s="13"/>
      <c r="AY442" s="13"/>
      <c r="AZ442" s="13"/>
      <c r="BA442" s="13"/>
      <c r="BB442" s="13"/>
      <c r="BC442" s="4"/>
      <c r="BE442" s="38"/>
      <c r="BF442" s="38"/>
      <c r="BG442" s="38"/>
      <c r="BH442" s="11"/>
    </row>
    <row r="443" spans="1:60" s="37" customFormat="1" x14ac:dyDescent="0.25">
      <c r="A443" s="153"/>
      <c r="B443" s="46"/>
      <c r="C443" s="46"/>
      <c r="D443" s="17"/>
      <c r="E443" s="15"/>
      <c r="F443" s="16"/>
      <c r="G443" s="21"/>
      <c r="H443" s="18"/>
      <c r="I443" s="16"/>
      <c r="J443" s="16"/>
      <c r="K443" s="16"/>
      <c r="L443" s="16"/>
      <c r="M443" s="23"/>
      <c r="N443" s="16"/>
      <c r="O443" s="16"/>
      <c r="P443" s="16"/>
      <c r="Q443" s="21"/>
      <c r="R443" s="33"/>
      <c r="S443" s="16"/>
      <c r="T443" s="16"/>
      <c r="U443" s="13"/>
      <c r="V443" s="16"/>
      <c r="W443" s="16"/>
      <c r="X443" s="35"/>
      <c r="Y443" s="35"/>
      <c r="Z443" s="11"/>
      <c r="AA443" s="41"/>
      <c r="AB443" s="38"/>
      <c r="AC443" s="38"/>
      <c r="AD443" s="38"/>
      <c r="AE443" s="11"/>
      <c r="AF443" s="38"/>
      <c r="AH443" s="39"/>
      <c r="AR443" s="4"/>
      <c r="AX443" s="13"/>
      <c r="AY443" s="13"/>
      <c r="AZ443" s="13"/>
      <c r="BA443" s="13"/>
      <c r="BB443" s="13"/>
      <c r="BC443" s="4"/>
      <c r="BE443" s="38"/>
      <c r="BF443" s="38"/>
      <c r="BG443" s="38"/>
      <c r="BH443" s="11"/>
    </row>
    <row r="444" spans="1:60" s="37" customFormat="1" x14ac:dyDescent="0.25">
      <c r="A444" s="153"/>
      <c r="B444" s="46"/>
      <c r="C444" s="46"/>
      <c r="D444" s="17"/>
      <c r="E444" s="15"/>
      <c r="F444" s="16"/>
      <c r="G444" s="21"/>
      <c r="H444" s="18"/>
      <c r="I444" s="16"/>
      <c r="J444" s="16"/>
      <c r="K444" s="16"/>
      <c r="L444" s="16"/>
      <c r="M444" s="23"/>
      <c r="N444" s="16"/>
      <c r="O444" s="16"/>
      <c r="P444" s="16"/>
      <c r="Q444" s="21"/>
      <c r="R444" s="33"/>
      <c r="S444" s="16"/>
      <c r="T444" s="16"/>
      <c r="U444" s="13"/>
      <c r="V444" s="16"/>
      <c r="W444" s="16"/>
      <c r="X444" s="35"/>
      <c r="Y444" s="35"/>
      <c r="Z444" s="11"/>
      <c r="AA444" s="41"/>
      <c r="AB444" s="38"/>
      <c r="AC444" s="38"/>
      <c r="AD444" s="38"/>
      <c r="AE444" s="11"/>
      <c r="AF444" s="38"/>
      <c r="AH444" s="39"/>
      <c r="AR444" s="4"/>
      <c r="AX444" s="13"/>
      <c r="AY444" s="13"/>
      <c r="AZ444" s="13"/>
      <c r="BA444" s="13"/>
      <c r="BB444" s="13"/>
      <c r="BC444" s="4"/>
      <c r="BE444" s="38"/>
      <c r="BF444" s="38"/>
      <c r="BG444" s="38"/>
      <c r="BH444" s="11"/>
    </row>
    <row r="445" spans="1:60" s="37" customFormat="1" x14ac:dyDescent="0.25">
      <c r="A445" s="153"/>
      <c r="B445" s="46"/>
      <c r="C445" s="46"/>
      <c r="D445" s="17"/>
      <c r="E445" s="15"/>
      <c r="F445" s="16"/>
      <c r="G445" s="21"/>
      <c r="H445" s="18"/>
      <c r="I445" s="16"/>
      <c r="J445" s="16"/>
      <c r="K445" s="16"/>
      <c r="L445" s="16"/>
      <c r="M445" s="23"/>
      <c r="N445" s="16"/>
      <c r="O445" s="16"/>
      <c r="P445" s="16"/>
      <c r="Q445" s="21"/>
      <c r="R445" s="33"/>
      <c r="S445" s="16"/>
      <c r="T445" s="16"/>
      <c r="U445" s="13"/>
      <c r="V445" s="16"/>
      <c r="W445" s="16"/>
      <c r="X445" s="35"/>
      <c r="Y445" s="35"/>
      <c r="Z445" s="11"/>
      <c r="AA445" s="41"/>
      <c r="AB445" s="38"/>
      <c r="AC445" s="38"/>
      <c r="AD445" s="38"/>
      <c r="AE445" s="11"/>
      <c r="AF445" s="38"/>
      <c r="AH445" s="39"/>
      <c r="AR445" s="4"/>
      <c r="AX445" s="13"/>
      <c r="AY445" s="13"/>
      <c r="AZ445" s="13"/>
      <c r="BA445" s="13"/>
      <c r="BB445" s="13"/>
      <c r="BC445" s="4"/>
      <c r="BE445" s="38"/>
      <c r="BF445" s="38"/>
      <c r="BG445" s="38"/>
      <c r="BH445" s="11"/>
    </row>
    <row r="446" spans="1:60" s="37" customFormat="1" x14ac:dyDescent="0.25">
      <c r="A446" s="153"/>
      <c r="B446" s="46"/>
      <c r="C446" s="46"/>
      <c r="D446" s="17"/>
      <c r="E446" s="15"/>
      <c r="F446" s="16"/>
      <c r="G446" s="21"/>
      <c r="H446" s="18"/>
      <c r="I446" s="16"/>
      <c r="J446" s="16"/>
      <c r="K446" s="16"/>
      <c r="L446" s="16"/>
      <c r="M446" s="23"/>
      <c r="N446" s="16"/>
      <c r="O446" s="16"/>
      <c r="P446" s="16"/>
      <c r="Q446" s="21"/>
      <c r="R446" s="33"/>
      <c r="S446" s="16"/>
      <c r="T446" s="16"/>
      <c r="U446" s="13"/>
      <c r="V446" s="16"/>
      <c r="W446" s="16"/>
      <c r="X446" s="35"/>
      <c r="Y446" s="35"/>
      <c r="Z446" s="11"/>
      <c r="AA446" s="41"/>
      <c r="AB446" s="38"/>
      <c r="AC446" s="38"/>
      <c r="AD446" s="38"/>
      <c r="AE446" s="11"/>
      <c r="AF446" s="38"/>
      <c r="AH446" s="39"/>
      <c r="AR446" s="4"/>
      <c r="AX446" s="13"/>
      <c r="AY446" s="13"/>
      <c r="AZ446" s="13"/>
      <c r="BA446" s="13"/>
      <c r="BB446" s="13"/>
      <c r="BC446" s="4"/>
      <c r="BE446" s="38"/>
      <c r="BF446" s="38"/>
      <c r="BG446" s="38"/>
      <c r="BH446" s="11"/>
    </row>
    <row r="447" spans="1:60" s="37" customFormat="1" x14ac:dyDescent="0.25">
      <c r="A447" s="153"/>
      <c r="B447" s="46"/>
      <c r="C447" s="46"/>
      <c r="D447" s="17"/>
      <c r="E447" s="15"/>
      <c r="F447" s="16"/>
      <c r="G447" s="21"/>
      <c r="H447" s="18"/>
      <c r="I447" s="16"/>
      <c r="J447" s="16"/>
      <c r="K447" s="16"/>
      <c r="L447" s="16"/>
      <c r="M447" s="23"/>
      <c r="N447" s="16"/>
      <c r="O447" s="16"/>
      <c r="P447" s="16"/>
      <c r="Q447" s="21"/>
      <c r="R447" s="33"/>
      <c r="S447" s="16"/>
      <c r="T447" s="16"/>
      <c r="U447" s="13"/>
      <c r="V447" s="16"/>
      <c r="W447" s="16"/>
      <c r="X447" s="35"/>
      <c r="Y447" s="35"/>
      <c r="Z447" s="11"/>
      <c r="AA447" s="41"/>
      <c r="AB447" s="38"/>
      <c r="AC447" s="38"/>
      <c r="AD447" s="38"/>
      <c r="AE447" s="11"/>
      <c r="AF447" s="38"/>
      <c r="AH447" s="39"/>
      <c r="AR447" s="4"/>
      <c r="AX447" s="13"/>
      <c r="AY447" s="13"/>
      <c r="AZ447" s="13"/>
      <c r="BA447" s="13"/>
      <c r="BB447" s="13"/>
      <c r="BC447" s="4"/>
      <c r="BE447" s="38"/>
      <c r="BF447" s="38"/>
      <c r="BG447" s="38"/>
      <c r="BH447" s="11"/>
    </row>
    <row r="448" spans="1:60" s="37" customFormat="1" x14ac:dyDescent="0.25">
      <c r="A448" s="153"/>
      <c r="B448" s="46"/>
      <c r="C448" s="46"/>
      <c r="D448" s="17"/>
      <c r="E448" s="15"/>
      <c r="F448" s="16"/>
      <c r="G448" s="21"/>
      <c r="H448" s="18"/>
      <c r="I448" s="16"/>
      <c r="J448" s="16"/>
      <c r="K448" s="16"/>
      <c r="L448" s="16"/>
      <c r="M448" s="23"/>
      <c r="N448" s="16"/>
      <c r="O448" s="16"/>
      <c r="P448" s="16"/>
      <c r="Q448" s="21"/>
      <c r="R448" s="33"/>
      <c r="S448" s="16"/>
      <c r="T448" s="16"/>
      <c r="U448" s="13"/>
      <c r="V448" s="16"/>
      <c r="W448" s="16"/>
      <c r="X448" s="35"/>
      <c r="Y448" s="35"/>
      <c r="Z448" s="11"/>
      <c r="AA448" s="41"/>
      <c r="AB448" s="38"/>
      <c r="AC448" s="38"/>
      <c r="AD448" s="38"/>
      <c r="AE448" s="11"/>
      <c r="AF448" s="38"/>
      <c r="AH448" s="39"/>
      <c r="AR448" s="4"/>
      <c r="AX448" s="13"/>
      <c r="AY448" s="13"/>
      <c r="AZ448" s="13"/>
      <c r="BA448" s="13"/>
      <c r="BB448" s="13"/>
      <c r="BC448" s="4"/>
      <c r="BE448" s="38"/>
      <c r="BF448" s="38"/>
      <c r="BG448" s="38"/>
      <c r="BH448" s="11"/>
    </row>
    <row r="449" spans="1:60" s="37" customFormat="1" x14ac:dyDescent="0.25">
      <c r="A449" s="153"/>
      <c r="B449" s="46"/>
      <c r="C449" s="46"/>
      <c r="D449" s="17"/>
      <c r="E449" s="15"/>
      <c r="F449" s="16"/>
      <c r="G449" s="21"/>
      <c r="H449" s="18"/>
      <c r="I449" s="16"/>
      <c r="J449" s="16"/>
      <c r="K449" s="16"/>
      <c r="L449" s="16"/>
      <c r="M449" s="23"/>
      <c r="N449" s="16"/>
      <c r="O449" s="16"/>
      <c r="P449" s="16"/>
      <c r="Q449" s="21"/>
      <c r="R449" s="33"/>
      <c r="S449" s="16"/>
      <c r="T449" s="16"/>
      <c r="U449" s="13"/>
      <c r="V449" s="16"/>
      <c r="W449" s="16"/>
      <c r="X449" s="35"/>
      <c r="Y449" s="35"/>
      <c r="Z449" s="11"/>
      <c r="AA449" s="41"/>
      <c r="AB449" s="38"/>
      <c r="AC449" s="38"/>
      <c r="AD449" s="38"/>
      <c r="AE449" s="11"/>
      <c r="AF449" s="38"/>
      <c r="AH449" s="39"/>
      <c r="AR449" s="4"/>
      <c r="AX449" s="13"/>
      <c r="AY449" s="13"/>
      <c r="AZ449" s="13"/>
      <c r="BA449" s="13"/>
      <c r="BB449" s="13"/>
      <c r="BC449" s="4"/>
      <c r="BE449" s="38"/>
      <c r="BF449" s="38"/>
      <c r="BG449" s="38"/>
      <c r="BH449" s="11"/>
    </row>
    <row r="450" spans="1:60" s="37" customFormat="1" x14ac:dyDescent="0.25">
      <c r="A450" s="153"/>
      <c r="B450" s="46"/>
      <c r="C450" s="46"/>
      <c r="D450" s="17"/>
      <c r="E450" s="15"/>
      <c r="F450" s="16"/>
      <c r="G450" s="21"/>
      <c r="H450" s="18"/>
      <c r="I450" s="16"/>
      <c r="J450" s="16"/>
      <c r="K450" s="16"/>
      <c r="L450" s="16"/>
      <c r="M450" s="23"/>
      <c r="N450" s="16"/>
      <c r="O450" s="16"/>
      <c r="P450" s="16"/>
      <c r="Q450" s="21"/>
      <c r="R450" s="33"/>
      <c r="S450" s="16"/>
      <c r="T450" s="16"/>
      <c r="U450" s="13"/>
      <c r="V450" s="16"/>
      <c r="W450" s="16"/>
      <c r="X450" s="35"/>
      <c r="Y450" s="35"/>
      <c r="Z450" s="11"/>
      <c r="AA450" s="41"/>
      <c r="AB450" s="38"/>
      <c r="AC450" s="38"/>
      <c r="AD450" s="38"/>
      <c r="AE450" s="11"/>
      <c r="AF450" s="38"/>
      <c r="AH450" s="39"/>
      <c r="AR450" s="4"/>
      <c r="AX450" s="13"/>
      <c r="AY450" s="13"/>
      <c r="AZ450" s="13"/>
      <c r="BA450" s="13"/>
      <c r="BB450" s="13"/>
      <c r="BC450" s="4"/>
      <c r="BE450" s="38"/>
      <c r="BF450" s="38"/>
      <c r="BG450" s="38"/>
      <c r="BH450" s="11"/>
    </row>
    <row r="451" spans="1:60" s="37" customFormat="1" x14ac:dyDescent="0.25">
      <c r="A451" s="153"/>
      <c r="B451" s="46"/>
      <c r="C451" s="46"/>
      <c r="D451" s="17"/>
      <c r="E451" s="15"/>
      <c r="F451" s="16"/>
      <c r="G451" s="21"/>
      <c r="H451" s="18"/>
      <c r="I451" s="16"/>
      <c r="J451" s="16"/>
      <c r="K451" s="16"/>
      <c r="L451" s="16"/>
      <c r="M451" s="23"/>
      <c r="N451" s="16"/>
      <c r="O451" s="16"/>
      <c r="P451" s="16"/>
      <c r="Q451" s="21"/>
      <c r="R451" s="33"/>
      <c r="S451" s="16"/>
      <c r="T451" s="16"/>
      <c r="U451" s="13"/>
      <c r="V451" s="16"/>
      <c r="W451" s="16"/>
      <c r="X451" s="35"/>
      <c r="Y451" s="35"/>
      <c r="Z451" s="11"/>
      <c r="AA451" s="41"/>
      <c r="AB451" s="38"/>
      <c r="AC451" s="38"/>
      <c r="AD451" s="38"/>
      <c r="AE451" s="11"/>
      <c r="AF451" s="38"/>
      <c r="AH451" s="39"/>
      <c r="AR451" s="4"/>
      <c r="AX451" s="13"/>
      <c r="AY451" s="13"/>
      <c r="AZ451" s="13"/>
      <c r="BA451" s="13"/>
      <c r="BB451" s="13"/>
      <c r="BC451" s="4"/>
      <c r="BE451" s="38"/>
      <c r="BF451" s="38"/>
      <c r="BG451" s="38"/>
      <c r="BH451" s="11"/>
    </row>
    <row r="452" spans="1:60" s="37" customFormat="1" x14ac:dyDescent="0.25">
      <c r="A452" s="153"/>
      <c r="B452" s="46"/>
      <c r="C452" s="46"/>
      <c r="D452" s="17"/>
      <c r="E452" s="15"/>
      <c r="F452" s="16"/>
      <c r="G452" s="21"/>
      <c r="H452" s="18"/>
      <c r="I452" s="16"/>
      <c r="J452" s="16"/>
      <c r="K452" s="16"/>
      <c r="L452" s="16"/>
      <c r="M452" s="23"/>
      <c r="N452" s="16"/>
      <c r="O452" s="16"/>
      <c r="P452" s="16"/>
      <c r="Q452" s="21"/>
      <c r="R452" s="33"/>
      <c r="S452" s="16"/>
      <c r="T452" s="16"/>
      <c r="U452" s="13"/>
      <c r="V452" s="16"/>
      <c r="W452" s="16"/>
      <c r="X452" s="35"/>
      <c r="Y452" s="35"/>
      <c r="Z452" s="11"/>
      <c r="AA452" s="41"/>
      <c r="AB452" s="38"/>
      <c r="AC452" s="38"/>
      <c r="AD452" s="38"/>
      <c r="AE452" s="11"/>
      <c r="AF452" s="38"/>
      <c r="AH452" s="39"/>
      <c r="AR452" s="4"/>
      <c r="AX452" s="13"/>
      <c r="AY452" s="13"/>
      <c r="AZ452" s="13"/>
      <c r="BA452" s="13"/>
      <c r="BB452" s="13"/>
      <c r="BC452" s="4"/>
      <c r="BE452" s="38"/>
      <c r="BF452" s="38"/>
      <c r="BG452" s="38"/>
      <c r="BH452" s="11"/>
    </row>
    <row r="453" spans="1:60" s="37" customFormat="1" x14ac:dyDescent="0.25">
      <c r="A453" s="153"/>
      <c r="B453" s="46"/>
      <c r="C453" s="46"/>
      <c r="D453" s="17"/>
      <c r="E453" s="15"/>
      <c r="F453" s="16"/>
      <c r="G453" s="21"/>
      <c r="H453" s="18"/>
      <c r="I453" s="16"/>
      <c r="J453" s="16"/>
      <c r="K453" s="16"/>
      <c r="L453" s="16"/>
      <c r="M453" s="23"/>
      <c r="N453" s="16"/>
      <c r="O453" s="16"/>
      <c r="P453" s="16"/>
      <c r="Q453" s="21"/>
      <c r="R453" s="33"/>
      <c r="S453" s="16"/>
      <c r="T453" s="16"/>
      <c r="U453" s="13"/>
      <c r="V453" s="16"/>
      <c r="W453" s="16"/>
      <c r="X453" s="35"/>
      <c r="Y453" s="35"/>
      <c r="Z453" s="11"/>
      <c r="AA453" s="41"/>
      <c r="AB453" s="38"/>
      <c r="AC453" s="38"/>
      <c r="AD453" s="38"/>
      <c r="AE453" s="11"/>
      <c r="AF453" s="38"/>
      <c r="AH453" s="39"/>
      <c r="AR453" s="4"/>
      <c r="AX453" s="13"/>
      <c r="AY453" s="13"/>
      <c r="AZ453" s="13"/>
      <c r="BA453" s="13"/>
      <c r="BB453" s="13"/>
      <c r="BC453" s="4"/>
      <c r="BE453" s="38"/>
      <c r="BF453" s="38"/>
      <c r="BG453" s="38"/>
      <c r="BH453" s="11"/>
    </row>
    <row r="454" spans="1:60" s="37" customFormat="1" x14ac:dyDescent="0.25">
      <c r="A454" s="153"/>
      <c r="B454" s="46"/>
      <c r="C454" s="46"/>
      <c r="D454" s="17"/>
      <c r="E454" s="15"/>
      <c r="F454" s="16"/>
      <c r="G454" s="21"/>
      <c r="H454" s="18"/>
      <c r="I454" s="16"/>
      <c r="J454" s="16"/>
      <c r="K454" s="16"/>
      <c r="L454" s="16"/>
      <c r="M454" s="23"/>
      <c r="N454" s="16"/>
      <c r="O454" s="16"/>
      <c r="P454" s="16"/>
      <c r="Q454" s="21"/>
      <c r="R454" s="33"/>
      <c r="S454" s="16"/>
      <c r="T454" s="16"/>
      <c r="U454" s="13"/>
      <c r="V454" s="16"/>
      <c r="W454" s="16"/>
      <c r="X454" s="35"/>
      <c r="Y454" s="35"/>
      <c r="Z454" s="11"/>
      <c r="AA454" s="41"/>
      <c r="AB454" s="38"/>
      <c r="AC454" s="38"/>
      <c r="AD454" s="38"/>
      <c r="AE454" s="11"/>
      <c r="AF454" s="38"/>
      <c r="AH454" s="39"/>
      <c r="AR454" s="4"/>
      <c r="AX454" s="13"/>
      <c r="AY454" s="13"/>
      <c r="AZ454" s="13"/>
      <c r="BA454" s="13"/>
      <c r="BB454" s="13"/>
      <c r="BC454" s="4"/>
      <c r="BE454" s="38"/>
      <c r="BF454" s="38"/>
      <c r="BG454" s="38"/>
      <c r="BH454" s="11"/>
    </row>
    <row r="455" spans="1:60" s="37" customFormat="1" x14ac:dyDescent="0.25">
      <c r="A455" s="153"/>
      <c r="B455" s="46"/>
      <c r="C455" s="46"/>
      <c r="D455" s="17"/>
      <c r="E455" s="15"/>
      <c r="F455" s="16"/>
      <c r="G455" s="21"/>
      <c r="H455" s="18"/>
      <c r="I455" s="16"/>
      <c r="J455" s="16"/>
      <c r="K455" s="16"/>
      <c r="L455" s="16"/>
      <c r="M455" s="23"/>
      <c r="N455" s="16"/>
      <c r="O455" s="16"/>
      <c r="P455" s="16"/>
      <c r="Q455" s="21"/>
      <c r="R455" s="33"/>
      <c r="S455" s="16"/>
      <c r="T455" s="16"/>
      <c r="U455" s="13"/>
      <c r="V455" s="16"/>
      <c r="W455" s="16"/>
      <c r="X455" s="35"/>
      <c r="Y455" s="35"/>
      <c r="Z455" s="11"/>
      <c r="AA455" s="41"/>
      <c r="AB455" s="38"/>
      <c r="AC455" s="38"/>
      <c r="AD455" s="38"/>
      <c r="AE455" s="11"/>
      <c r="AF455" s="38"/>
      <c r="AH455" s="39"/>
      <c r="AR455" s="4"/>
      <c r="AX455" s="13"/>
      <c r="AY455" s="13"/>
      <c r="AZ455" s="13"/>
      <c r="BA455" s="13"/>
      <c r="BB455" s="13"/>
      <c r="BC455" s="4"/>
      <c r="BE455" s="38"/>
      <c r="BF455" s="38"/>
      <c r="BG455" s="38"/>
      <c r="BH455" s="11"/>
    </row>
    <row r="456" spans="1:60" s="37" customFormat="1" x14ac:dyDescent="0.25">
      <c r="A456" s="153"/>
      <c r="B456" s="46"/>
      <c r="C456" s="46"/>
      <c r="D456" s="17"/>
      <c r="E456" s="15"/>
      <c r="F456" s="16"/>
      <c r="G456" s="21"/>
      <c r="H456" s="18"/>
      <c r="I456" s="16"/>
      <c r="J456" s="16"/>
      <c r="K456" s="16"/>
      <c r="L456" s="16"/>
      <c r="M456" s="23"/>
      <c r="N456" s="16"/>
      <c r="O456" s="16"/>
      <c r="P456" s="16"/>
      <c r="Q456" s="21"/>
      <c r="R456" s="33"/>
      <c r="S456" s="16"/>
      <c r="T456" s="16"/>
      <c r="U456" s="13"/>
      <c r="V456" s="16"/>
      <c r="W456" s="16"/>
      <c r="X456" s="35"/>
      <c r="Y456" s="35"/>
      <c r="Z456" s="11"/>
      <c r="AA456" s="41"/>
      <c r="AB456" s="38"/>
      <c r="AC456" s="38"/>
      <c r="AD456" s="38"/>
      <c r="AE456" s="11"/>
      <c r="AF456" s="38"/>
      <c r="AH456" s="39"/>
      <c r="AR456" s="4"/>
      <c r="AX456" s="13"/>
      <c r="AY456" s="13"/>
      <c r="AZ456" s="13"/>
      <c r="BA456" s="13"/>
      <c r="BB456" s="13"/>
      <c r="BC456" s="4"/>
      <c r="BE456" s="38"/>
      <c r="BF456" s="38"/>
      <c r="BG456" s="38"/>
      <c r="BH456" s="11"/>
    </row>
    <row r="457" spans="1:60" s="37" customFormat="1" x14ac:dyDescent="0.25">
      <c r="A457" s="153"/>
      <c r="B457" s="46"/>
      <c r="C457" s="46"/>
      <c r="D457" s="17"/>
      <c r="E457" s="15"/>
      <c r="F457" s="16"/>
      <c r="G457" s="21"/>
      <c r="H457" s="18"/>
      <c r="I457" s="16"/>
      <c r="J457" s="16"/>
      <c r="K457" s="16"/>
      <c r="L457" s="16"/>
      <c r="M457" s="23"/>
      <c r="N457" s="16"/>
      <c r="O457" s="16"/>
      <c r="P457" s="16"/>
      <c r="Q457" s="21"/>
      <c r="R457" s="33"/>
      <c r="S457" s="16"/>
      <c r="T457" s="16"/>
      <c r="U457" s="13"/>
      <c r="V457" s="16"/>
      <c r="W457" s="16"/>
      <c r="X457" s="35"/>
      <c r="Y457" s="35"/>
      <c r="Z457" s="11"/>
      <c r="AA457" s="41"/>
      <c r="AB457" s="38"/>
      <c r="AC457" s="38"/>
      <c r="AD457" s="38"/>
      <c r="AE457" s="11"/>
      <c r="AF457" s="38"/>
      <c r="AH457" s="39"/>
      <c r="AR457" s="4"/>
      <c r="AX457" s="13"/>
      <c r="AY457" s="13"/>
      <c r="AZ457" s="13"/>
      <c r="BA457" s="13"/>
      <c r="BB457" s="13"/>
      <c r="BC457" s="4"/>
      <c r="BE457" s="38"/>
      <c r="BF457" s="38"/>
      <c r="BG457" s="38"/>
      <c r="BH457" s="11"/>
    </row>
    <row r="458" spans="1:60" s="37" customFormat="1" x14ac:dyDescent="0.25">
      <c r="A458" s="153"/>
      <c r="B458" s="46"/>
      <c r="C458" s="46"/>
      <c r="D458" s="17"/>
      <c r="E458" s="15"/>
      <c r="F458" s="16"/>
      <c r="G458" s="21"/>
      <c r="H458" s="18"/>
      <c r="I458" s="16"/>
      <c r="J458" s="16"/>
      <c r="K458" s="16"/>
      <c r="L458" s="16"/>
      <c r="M458" s="23"/>
      <c r="N458" s="16"/>
      <c r="O458" s="16"/>
      <c r="P458" s="16"/>
      <c r="Q458" s="21"/>
      <c r="R458" s="33"/>
      <c r="S458" s="16"/>
      <c r="T458" s="16"/>
      <c r="U458" s="13"/>
      <c r="V458" s="16"/>
      <c r="W458" s="16"/>
      <c r="X458" s="35"/>
      <c r="Y458" s="35"/>
      <c r="Z458" s="11"/>
      <c r="AA458" s="41"/>
      <c r="AB458" s="38"/>
      <c r="AC458" s="38"/>
      <c r="AD458" s="38"/>
      <c r="AE458" s="11"/>
      <c r="AF458" s="38"/>
      <c r="AH458" s="39"/>
      <c r="AR458" s="4"/>
      <c r="AX458" s="13"/>
      <c r="AY458" s="13"/>
      <c r="AZ458" s="13"/>
      <c r="BA458" s="13"/>
      <c r="BB458" s="13"/>
      <c r="BC458" s="4"/>
      <c r="BE458" s="38"/>
      <c r="BF458" s="38"/>
      <c r="BG458" s="38"/>
      <c r="BH458" s="11"/>
    </row>
    <row r="459" spans="1:60" s="37" customFormat="1" x14ac:dyDescent="0.25">
      <c r="A459" s="153"/>
      <c r="B459" s="46"/>
      <c r="C459" s="46"/>
      <c r="D459" s="17"/>
      <c r="E459" s="15"/>
      <c r="F459" s="16"/>
      <c r="G459" s="21"/>
      <c r="H459" s="18"/>
      <c r="I459" s="16"/>
      <c r="J459" s="16"/>
      <c r="K459" s="16"/>
      <c r="L459" s="16"/>
      <c r="M459" s="23"/>
      <c r="N459" s="16"/>
      <c r="O459" s="16"/>
      <c r="P459" s="16"/>
      <c r="Q459" s="21"/>
      <c r="R459" s="33"/>
      <c r="S459" s="16"/>
      <c r="T459" s="16"/>
      <c r="U459" s="13"/>
      <c r="V459" s="16"/>
      <c r="W459" s="16"/>
      <c r="X459" s="35"/>
      <c r="Y459" s="35"/>
      <c r="Z459" s="11"/>
      <c r="AA459" s="41"/>
      <c r="AB459" s="38"/>
      <c r="AC459" s="38"/>
      <c r="AD459" s="38"/>
      <c r="AE459" s="11"/>
      <c r="AF459" s="38"/>
      <c r="AH459" s="39"/>
      <c r="AR459" s="4"/>
      <c r="AX459" s="13"/>
      <c r="AY459" s="13"/>
      <c r="AZ459" s="13"/>
      <c r="BA459" s="13"/>
      <c r="BB459" s="13"/>
      <c r="BC459" s="4"/>
      <c r="BE459" s="38"/>
      <c r="BF459" s="38"/>
      <c r="BG459" s="38"/>
      <c r="BH459" s="11"/>
    </row>
    <row r="460" spans="1:60" s="37" customFormat="1" x14ac:dyDescent="0.25">
      <c r="A460" s="153"/>
      <c r="B460" s="46"/>
      <c r="C460" s="46"/>
      <c r="D460" s="17"/>
      <c r="E460" s="15"/>
      <c r="F460" s="16"/>
      <c r="G460" s="21"/>
      <c r="H460" s="18"/>
      <c r="I460" s="16"/>
      <c r="J460" s="16"/>
      <c r="K460" s="16"/>
      <c r="L460" s="16"/>
      <c r="M460" s="23"/>
      <c r="N460" s="16"/>
      <c r="O460" s="16"/>
      <c r="P460" s="16"/>
      <c r="Q460" s="21"/>
      <c r="R460" s="33"/>
      <c r="S460" s="16"/>
      <c r="T460" s="16"/>
      <c r="U460" s="13"/>
      <c r="V460" s="16"/>
      <c r="W460" s="16"/>
      <c r="X460" s="35"/>
      <c r="Y460" s="35"/>
      <c r="Z460" s="11"/>
      <c r="AA460" s="41"/>
      <c r="AB460" s="38"/>
      <c r="AC460" s="38"/>
      <c r="AD460" s="38"/>
      <c r="AE460" s="11"/>
      <c r="AF460" s="38"/>
      <c r="AH460" s="39"/>
      <c r="AR460" s="4"/>
      <c r="AX460" s="13"/>
      <c r="AY460" s="13"/>
      <c r="AZ460" s="13"/>
      <c r="BA460" s="13"/>
      <c r="BB460" s="13"/>
      <c r="BC460" s="4"/>
      <c r="BE460" s="38"/>
      <c r="BF460" s="38"/>
      <c r="BG460" s="38"/>
      <c r="BH460" s="11"/>
    </row>
    <row r="461" spans="1:60" s="37" customFormat="1" x14ac:dyDescent="0.25">
      <c r="A461" s="153"/>
      <c r="B461" s="46"/>
      <c r="C461" s="46"/>
      <c r="D461" s="17"/>
      <c r="E461" s="15"/>
      <c r="F461" s="16"/>
      <c r="G461" s="21"/>
      <c r="H461" s="18"/>
      <c r="I461" s="16"/>
      <c r="J461" s="16"/>
      <c r="K461" s="16"/>
      <c r="L461" s="16"/>
      <c r="M461" s="23"/>
      <c r="N461" s="16"/>
      <c r="O461" s="16"/>
      <c r="P461" s="16"/>
      <c r="Q461" s="21"/>
      <c r="R461" s="33"/>
      <c r="S461" s="16"/>
      <c r="T461" s="16"/>
      <c r="U461" s="13"/>
      <c r="V461" s="16"/>
      <c r="W461" s="16"/>
      <c r="X461" s="35"/>
      <c r="Y461" s="35"/>
      <c r="Z461" s="11"/>
      <c r="AA461" s="41"/>
      <c r="AB461" s="38"/>
      <c r="AC461" s="38"/>
      <c r="AD461" s="38"/>
      <c r="AE461" s="11"/>
      <c r="AF461" s="38"/>
      <c r="AH461" s="39"/>
      <c r="AR461" s="4"/>
      <c r="AX461" s="13"/>
      <c r="AY461" s="13"/>
      <c r="AZ461" s="13"/>
      <c r="BA461" s="13"/>
      <c r="BB461" s="13"/>
      <c r="BC461" s="4"/>
      <c r="BE461" s="38"/>
      <c r="BF461" s="38"/>
      <c r="BG461" s="38"/>
      <c r="BH461" s="11"/>
    </row>
    <row r="462" spans="1:60" s="37" customFormat="1" x14ac:dyDescent="0.25">
      <c r="A462" s="153"/>
      <c r="B462" s="46"/>
      <c r="C462" s="46"/>
      <c r="D462" s="17"/>
      <c r="E462" s="15"/>
      <c r="F462" s="16"/>
      <c r="G462" s="21"/>
      <c r="H462" s="18"/>
      <c r="I462" s="16"/>
      <c r="J462" s="16"/>
      <c r="K462" s="16"/>
      <c r="L462" s="16"/>
      <c r="M462" s="23"/>
      <c r="N462" s="16"/>
      <c r="O462" s="16"/>
      <c r="P462" s="16"/>
      <c r="Q462" s="21"/>
      <c r="R462" s="33"/>
      <c r="S462" s="16"/>
      <c r="T462" s="16"/>
      <c r="U462" s="13"/>
      <c r="V462" s="16"/>
      <c r="W462" s="16"/>
      <c r="X462" s="35"/>
      <c r="Y462" s="35"/>
      <c r="Z462" s="11"/>
      <c r="AA462" s="41"/>
      <c r="AB462" s="38"/>
      <c r="AC462" s="38"/>
      <c r="AD462" s="38"/>
      <c r="AE462" s="11"/>
      <c r="AF462" s="38"/>
      <c r="AH462" s="39"/>
      <c r="AR462" s="4"/>
      <c r="AX462" s="13"/>
      <c r="AY462" s="13"/>
      <c r="AZ462" s="13"/>
      <c r="BA462" s="13"/>
      <c r="BB462" s="13"/>
      <c r="BC462" s="4"/>
      <c r="BE462" s="38"/>
      <c r="BF462" s="38"/>
      <c r="BG462" s="38"/>
      <c r="BH462" s="11"/>
    </row>
    <row r="463" spans="1:60" s="37" customFormat="1" x14ac:dyDescent="0.25">
      <c r="A463" s="153"/>
      <c r="B463" s="46"/>
      <c r="C463" s="46"/>
      <c r="D463" s="17"/>
      <c r="E463" s="15"/>
      <c r="F463" s="16"/>
      <c r="G463" s="21"/>
      <c r="H463" s="18"/>
      <c r="I463" s="16"/>
      <c r="J463" s="16"/>
      <c r="K463" s="16"/>
      <c r="L463" s="16"/>
      <c r="M463" s="23"/>
      <c r="N463" s="16"/>
      <c r="O463" s="16"/>
      <c r="P463" s="16"/>
      <c r="Q463" s="21"/>
      <c r="R463" s="33"/>
      <c r="S463" s="16"/>
      <c r="T463" s="16"/>
      <c r="U463" s="13"/>
      <c r="V463" s="16"/>
      <c r="W463" s="16"/>
      <c r="X463" s="35"/>
      <c r="Y463" s="35"/>
      <c r="Z463" s="11"/>
      <c r="AA463" s="41"/>
      <c r="AB463" s="38"/>
      <c r="AC463" s="38"/>
      <c r="AD463" s="38"/>
      <c r="AE463" s="11"/>
      <c r="AF463" s="38"/>
      <c r="AH463" s="39"/>
      <c r="AR463" s="4"/>
      <c r="AX463" s="13"/>
      <c r="AY463" s="13"/>
      <c r="AZ463" s="13"/>
      <c r="BA463" s="13"/>
      <c r="BB463" s="13"/>
      <c r="BC463" s="4"/>
      <c r="BE463" s="38"/>
      <c r="BF463" s="38"/>
      <c r="BG463" s="38"/>
      <c r="BH463" s="11"/>
    </row>
    <row r="464" spans="1:60" s="37" customFormat="1" x14ac:dyDescent="0.25">
      <c r="A464" s="153"/>
      <c r="B464" s="46"/>
      <c r="C464" s="46"/>
      <c r="D464" s="17"/>
      <c r="E464" s="15"/>
      <c r="F464" s="16"/>
      <c r="G464" s="21"/>
      <c r="H464" s="18"/>
      <c r="I464" s="16"/>
      <c r="J464" s="16"/>
      <c r="K464" s="16"/>
      <c r="L464" s="16"/>
      <c r="M464" s="23"/>
      <c r="N464" s="16"/>
      <c r="O464" s="16"/>
      <c r="P464" s="16"/>
      <c r="Q464" s="21"/>
      <c r="R464" s="33"/>
      <c r="S464" s="16"/>
      <c r="T464" s="16"/>
      <c r="U464" s="13"/>
      <c r="V464" s="16"/>
      <c r="W464" s="16"/>
      <c r="X464" s="35"/>
      <c r="Y464" s="35"/>
      <c r="Z464" s="11"/>
      <c r="AA464" s="41"/>
      <c r="AB464" s="38"/>
      <c r="AC464" s="38"/>
      <c r="AD464" s="38"/>
      <c r="AE464" s="11"/>
      <c r="AF464" s="38"/>
      <c r="AH464" s="39"/>
      <c r="AR464" s="4"/>
      <c r="AX464" s="13"/>
      <c r="AY464" s="13"/>
      <c r="AZ464" s="13"/>
      <c r="BA464" s="13"/>
      <c r="BB464" s="13"/>
      <c r="BC464" s="4"/>
      <c r="BE464" s="38"/>
      <c r="BF464" s="38"/>
      <c r="BG464" s="38"/>
      <c r="BH464" s="11"/>
    </row>
    <row r="465" spans="1:60" s="37" customFormat="1" x14ac:dyDescent="0.25">
      <c r="A465" s="153"/>
      <c r="B465" s="46"/>
      <c r="C465" s="46"/>
      <c r="D465" s="17"/>
      <c r="E465" s="15"/>
      <c r="F465" s="16"/>
      <c r="G465" s="21"/>
      <c r="H465" s="18"/>
      <c r="I465" s="16"/>
      <c r="J465" s="16"/>
      <c r="K465" s="16"/>
      <c r="L465" s="16"/>
      <c r="M465" s="23"/>
      <c r="N465" s="16"/>
      <c r="O465" s="16"/>
      <c r="P465" s="16"/>
      <c r="Q465" s="21"/>
      <c r="R465" s="33"/>
      <c r="S465" s="16"/>
      <c r="T465" s="16"/>
      <c r="U465" s="13"/>
      <c r="V465" s="16"/>
      <c r="W465" s="16"/>
      <c r="X465" s="35"/>
      <c r="Y465" s="35"/>
      <c r="Z465" s="11"/>
      <c r="AA465" s="41"/>
      <c r="AB465" s="38"/>
      <c r="AC465" s="38"/>
      <c r="AD465" s="38"/>
      <c r="AE465" s="11"/>
      <c r="AF465" s="38"/>
      <c r="AH465" s="39"/>
      <c r="AR465" s="4"/>
      <c r="AX465" s="13"/>
      <c r="AY465" s="13"/>
      <c r="AZ465" s="13"/>
      <c r="BA465" s="13"/>
      <c r="BB465" s="13"/>
      <c r="BC465" s="4"/>
      <c r="BE465" s="38"/>
      <c r="BF465" s="38"/>
      <c r="BG465" s="38"/>
      <c r="BH465" s="11"/>
    </row>
    <row r="466" spans="1:60" s="37" customFormat="1" x14ac:dyDescent="0.25">
      <c r="A466" s="153"/>
      <c r="B466" s="46"/>
      <c r="C466" s="46"/>
      <c r="D466" s="17"/>
      <c r="E466" s="15"/>
      <c r="F466" s="16"/>
      <c r="G466" s="21"/>
      <c r="H466" s="18"/>
      <c r="I466" s="16"/>
      <c r="J466" s="16"/>
      <c r="K466" s="16"/>
      <c r="L466" s="16"/>
      <c r="M466" s="23"/>
      <c r="N466" s="16"/>
      <c r="O466" s="16"/>
      <c r="P466" s="16"/>
      <c r="Q466" s="21"/>
      <c r="R466" s="33"/>
      <c r="S466" s="16"/>
      <c r="T466" s="16"/>
      <c r="U466" s="13"/>
      <c r="V466" s="16"/>
      <c r="W466" s="16"/>
      <c r="X466" s="35"/>
      <c r="Y466" s="35"/>
      <c r="Z466" s="11"/>
      <c r="AA466" s="41"/>
      <c r="AB466" s="38"/>
      <c r="AC466" s="38"/>
      <c r="AD466" s="38"/>
      <c r="AE466" s="11"/>
      <c r="AF466" s="38"/>
      <c r="AH466" s="39"/>
      <c r="AR466" s="4"/>
      <c r="AX466" s="13"/>
      <c r="AY466" s="13"/>
      <c r="AZ466" s="13"/>
      <c r="BA466" s="13"/>
      <c r="BB466" s="13"/>
      <c r="BC466" s="4"/>
      <c r="BE466" s="38"/>
      <c r="BF466" s="38"/>
      <c r="BG466" s="38"/>
      <c r="BH466" s="11"/>
    </row>
    <row r="467" spans="1:60" s="37" customFormat="1" x14ac:dyDescent="0.25">
      <c r="A467" s="153"/>
      <c r="B467" s="46"/>
      <c r="C467" s="46"/>
      <c r="D467" s="17"/>
      <c r="E467" s="15"/>
      <c r="F467" s="16"/>
      <c r="G467" s="21"/>
      <c r="H467" s="18"/>
      <c r="I467" s="16"/>
      <c r="J467" s="16"/>
      <c r="K467" s="16"/>
      <c r="L467" s="16"/>
      <c r="M467" s="23"/>
      <c r="N467" s="16"/>
      <c r="O467" s="16"/>
      <c r="P467" s="16"/>
      <c r="Q467" s="21"/>
      <c r="R467" s="33"/>
      <c r="S467" s="16"/>
      <c r="T467" s="16"/>
      <c r="U467" s="13"/>
      <c r="V467" s="16"/>
      <c r="W467" s="16"/>
      <c r="X467" s="35"/>
      <c r="Y467" s="35"/>
      <c r="Z467" s="11"/>
      <c r="AA467" s="41"/>
      <c r="AB467" s="38"/>
      <c r="AC467" s="38"/>
      <c r="AD467" s="38"/>
      <c r="AE467" s="11"/>
      <c r="AF467" s="38"/>
      <c r="AH467" s="39"/>
      <c r="AR467" s="4"/>
      <c r="AX467" s="13"/>
      <c r="AY467" s="13"/>
      <c r="AZ467" s="13"/>
      <c r="BA467" s="13"/>
      <c r="BB467" s="13"/>
      <c r="BC467" s="4"/>
      <c r="BE467" s="38"/>
      <c r="BF467" s="38"/>
      <c r="BG467" s="38"/>
      <c r="BH467" s="11"/>
    </row>
    <row r="468" spans="1:60" s="37" customFormat="1" x14ac:dyDescent="0.25">
      <c r="A468" s="153"/>
      <c r="B468" s="46"/>
      <c r="C468" s="46"/>
      <c r="D468" s="17"/>
      <c r="E468" s="15"/>
      <c r="F468" s="16"/>
      <c r="G468" s="21"/>
      <c r="H468" s="18"/>
      <c r="I468" s="16"/>
      <c r="J468" s="16"/>
      <c r="K468" s="16"/>
      <c r="L468" s="16"/>
      <c r="M468" s="23"/>
      <c r="N468" s="16"/>
      <c r="O468" s="16"/>
      <c r="P468" s="16"/>
      <c r="Q468" s="21"/>
      <c r="R468" s="33"/>
      <c r="S468" s="16"/>
      <c r="T468" s="16"/>
      <c r="U468" s="13"/>
      <c r="V468" s="16"/>
      <c r="W468" s="16"/>
      <c r="X468" s="35"/>
      <c r="Y468" s="35"/>
      <c r="Z468" s="11"/>
      <c r="AA468" s="41"/>
      <c r="AB468" s="38"/>
      <c r="AC468" s="38"/>
      <c r="AD468" s="38"/>
      <c r="AE468" s="11"/>
      <c r="AF468" s="38"/>
      <c r="AH468" s="39"/>
      <c r="AR468" s="4"/>
      <c r="AX468" s="13"/>
      <c r="AY468" s="13"/>
      <c r="AZ468" s="13"/>
      <c r="BA468" s="13"/>
      <c r="BB468" s="13"/>
      <c r="BC468" s="4"/>
      <c r="BE468" s="38"/>
      <c r="BF468" s="38"/>
      <c r="BG468" s="38"/>
      <c r="BH468" s="11"/>
    </row>
    <row r="469" spans="1:60" s="37" customFormat="1" x14ac:dyDescent="0.25">
      <c r="A469" s="153"/>
      <c r="B469" s="46"/>
      <c r="C469" s="46"/>
      <c r="D469" s="17"/>
      <c r="E469" s="15"/>
      <c r="F469" s="16"/>
      <c r="G469" s="21"/>
      <c r="H469" s="18"/>
      <c r="I469" s="16"/>
      <c r="J469" s="16"/>
      <c r="K469" s="16"/>
      <c r="L469" s="16"/>
      <c r="M469" s="23"/>
      <c r="N469" s="16"/>
      <c r="O469" s="16"/>
      <c r="P469" s="16"/>
      <c r="Q469" s="21"/>
      <c r="R469" s="33"/>
      <c r="S469" s="16"/>
      <c r="T469" s="16"/>
      <c r="U469" s="13"/>
      <c r="V469" s="16"/>
      <c r="W469" s="16"/>
      <c r="X469" s="35"/>
      <c r="Y469" s="35"/>
      <c r="Z469" s="11"/>
      <c r="AA469" s="41"/>
      <c r="AB469" s="38"/>
      <c r="AC469" s="38"/>
      <c r="AD469" s="38"/>
      <c r="AE469" s="11"/>
      <c r="AF469" s="38"/>
      <c r="AH469" s="39"/>
      <c r="AR469" s="4"/>
      <c r="AX469" s="13"/>
      <c r="AY469" s="13"/>
      <c r="AZ469" s="13"/>
      <c r="BA469" s="13"/>
      <c r="BB469" s="13"/>
      <c r="BC469" s="4"/>
      <c r="BE469" s="38"/>
      <c r="BF469" s="38"/>
      <c r="BG469" s="38"/>
      <c r="BH469" s="11"/>
    </row>
    <row r="470" spans="1:60" s="37" customFormat="1" x14ac:dyDescent="0.25">
      <c r="A470" s="153"/>
      <c r="B470" s="46"/>
      <c r="C470" s="46"/>
      <c r="D470" s="17"/>
      <c r="E470" s="15"/>
      <c r="F470" s="16"/>
      <c r="G470" s="21"/>
      <c r="H470" s="18"/>
      <c r="I470" s="16"/>
      <c r="J470" s="16"/>
      <c r="K470" s="16"/>
      <c r="L470" s="16"/>
      <c r="M470" s="23"/>
      <c r="N470" s="16"/>
      <c r="O470" s="16"/>
      <c r="P470" s="16"/>
      <c r="Q470" s="21"/>
      <c r="R470" s="33"/>
      <c r="S470" s="16"/>
      <c r="T470" s="16"/>
      <c r="U470" s="13"/>
      <c r="V470" s="16"/>
      <c r="W470" s="16"/>
      <c r="X470" s="35"/>
      <c r="Y470" s="35"/>
      <c r="Z470" s="11"/>
      <c r="AA470" s="41"/>
      <c r="AB470" s="38"/>
      <c r="AC470" s="38"/>
      <c r="AD470" s="38"/>
      <c r="AE470" s="11"/>
      <c r="AF470" s="38"/>
      <c r="AH470" s="39"/>
      <c r="AR470" s="4"/>
      <c r="AX470" s="13"/>
      <c r="AY470" s="13"/>
      <c r="AZ470" s="13"/>
      <c r="BA470" s="13"/>
      <c r="BB470" s="13"/>
      <c r="BC470" s="4"/>
      <c r="BE470" s="38"/>
      <c r="BF470" s="38"/>
      <c r="BG470" s="38"/>
      <c r="BH470" s="11"/>
    </row>
    <row r="471" spans="1:60" s="37" customFormat="1" x14ac:dyDescent="0.25">
      <c r="A471" s="153"/>
      <c r="B471" s="46"/>
      <c r="C471" s="46"/>
      <c r="D471" s="17"/>
      <c r="E471" s="15"/>
      <c r="F471" s="16"/>
      <c r="G471" s="21"/>
      <c r="H471" s="18"/>
      <c r="I471" s="16"/>
      <c r="J471" s="16"/>
      <c r="K471" s="16"/>
      <c r="L471" s="16"/>
      <c r="M471" s="23"/>
      <c r="N471" s="16"/>
      <c r="O471" s="16"/>
      <c r="P471" s="16"/>
      <c r="Q471" s="21"/>
      <c r="R471" s="33"/>
      <c r="S471" s="16"/>
      <c r="T471" s="16"/>
      <c r="U471" s="13"/>
      <c r="V471" s="16"/>
      <c r="W471" s="16"/>
      <c r="X471" s="35"/>
      <c r="Y471" s="35"/>
      <c r="Z471" s="11"/>
      <c r="AA471" s="41"/>
      <c r="AB471" s="38"/>
      <c r="AC471" s="38"/>
      <c r="AD471" s="38"/>
      <c r="AE471" s="11"/>
      <c r="AF471" s="38"/>
      <c r="AH471" s="39"/>
      <c r="AR471" s="4"/>
      <c r="AX471" s="13"/>
      <c r="AY471" s="13"/>
      <c r="AZ471" s="13"/>
      <c r="BA471" s="13"/>
      <c r="BB471" s="13"/>
      <c r="BC471" s="4"/>
      <c r="BE471" s="38"/>
      <c r="BF471" s="38"/>
      <c r="BG471" s="38"/>
      <c r="BH471" s="11"/>
    </row>
    <row r="472" spans="1:60" s="37" customFormat="1" x14ac:dyDescent="0.25">
      <c r="A472" s="153"/>
      <c r="B472" s="46"/>
      <c r="C472" s="46"/>
      <c r="D472" s="17"/>
      <c r="E472" s="15"/>
      <c r="F472" s="16"/>
      <c r="G472" s="21"/>
      <c r="H472" s="18"/>
      <c r="I472" s="16"/>
      <c r="J472" s="16"/>
      <c r="K472" s="16"/>
      <c r="L472" s="16"/>
      <c r="M472" s="23"/>
      <c r="N472" s="16"/>
      <c r="O472" s="16"/>
      <c r="P472" s="16"/>
      <c r="Q472" s="21"/>
      <c r="R472" s="33"/>
      <c r="S472" s="16"/>
      <c r="T472" s="16"/>
      <c r="U472" s="13"/>
      <c r="V472" s="16"/>
      <c r="W472" s="16"/>
      <c r="X472" s="35"/>
      <c r="Y472" s="35"/>
      <c r="Z472" s="11"/>
      <c r="AA472" s="41"/>
      <c r="AB472" s="38"/>
      <c r="AC472" s="38"/>
      <c r="AD472" s="38"/>
      <c r="AE472" s="11"/>
      <c r="AF472" s="38"/>
      <c r="AH472" s="39"/>
      <c r="AR472" s="4"/>
      <c r="AX472" s="13"/>
      <c r="AY472" s="13"/>
      <c r="AZ472" s="13"/>
      <c r="BA472" s="13"/>
      <c r="BB472" s="13"/>
      <c r="BC472" s="4"/>
      <c r="BE472" s="38"/>
      <c r="BF472" s="38"/>
      <c r="BG472" s="38"/>
      <c r="BH472" s="11"/>
    </row>
    <row r="473" spans="1:60" s="37" customFormat="1" x14ac:dyDescent="0.25">
      <c r="A473" s="153"/>
      <c r="B473" s="46"/>
      <c r="C473" s="46"/>
      <c r="D473" s="17"/>
      <c r="E473" s="15"/>
      <c r="F473" s="16"/>
      <c r="G473" s="21"/>
      <c r="H473" s="18"/>
      <c r="I473" s="16"/>
      <c r="J473" s="16"/>
      <c r="K473" s="16"/>
      <c r="L473" s="16"/>
      <c r="M473" s="23"/>
      <c r="N473" s="16"/>
      <c r="O473" s="16"/>
      <c r="P473" s="16"/>
      <c r="Q473" s="21"/>
      <c r="R473" s="33"/>
      <c r="S473" s="16"/>
      <c r="T473" s="16"/>
      <c r="U473" s="13"/>
      <c r="V473" s="16"/>
      <c r="W473" s="16"/>
      <c r="X473" s="35"/>
      <c r="Y473" s="35"/>
      <c r="Z473" s="11"/>
      <c r="AA473" s="41"/>
      <c r="AB473" s="38"/>
      <c r="AC473" s="38"/>
      <c r="AD473" s="38"/>
      <c r="AE473" s="11"/>
      <c r="AF473" s="38"/>
      <c r="AH473" s="39"/>
      <c r="AR473" s="4"/>
      <c r="AX473" s="13"/>
      <c r="AY473" s="13"/>
      <c r="AZ473" s="13"/>
      <c r="BA473" s="13"/>
      <c r="BB473" s="13"/>
      <c r="BC473" s="4"/>
      <c r="BE473" s="38"/>
      <c r="BF473" s="38"/>
      <c r="BG473" s="38"/>
      <c r="BH473" s="11"/>
    </row>
    <row r="474" spans="1:60" s="37" customFormat="1" x14ac:dyDescent="0.25">
      <c r="A474" s="153"/>
      <c r="B474" s="46"/>
      <c r="C474" s="46"/>
      <c r="D474" s="17"/>
      <c r="E474" s="15"/>
      <c r="F474" s="16"/>
      <c r="G474" s="21"/>
      <c r="H474" s="18"/>
      <c r="I474" s="16"/>
      <c r="J474" s="16"/>
      <c r="K474" s="16"/>
      <c r="L474" s="16"/>
      <c r="M474" s="23"/>
      <c r="N474" s="16"/>
      <c r="O474" s="16"/>
      <c r="P474" s="16"/>
      <c r="Q474" s="21"/>
      <c r="R474" s="33"/>
      <c r="S474" s="16"/>
      <c r="T474" s="16"/>
      <c r="U474" s="13"/>
      <c r="V474" s="16"/>
      <c r="W474" s="16"/>
      <c r="X474" s="35"/>
      <c r="Y474" s="35"/>
      <c r="Z474" s="11"/>
      <c r="AA474" s="41"/>
      <c r="AB474" s="38"/>
      <c r="AC474" s="38"/>
      <c r="AD474" s="38"/>
      <c r="AE474" s="11"/>
      <c r="AF474" s="38"/>
      <c r="AH474" s="39"/>
      <c r="AR474" s="4"/>
      <c r="AX474" s="13"/>
      <c r="AY474" s="13"/>
      <c r="AZ474" s="13"/>
      <c r="BA474" s="13"/>
      <c r="BB474" s="13"/>
      <c r="BC474" s="4"/>
      <c r="BE474" s="38"/>
      <c r="BF474" s="38"/>
      <c r="BG474" s="38"/>
      <c r="BH474" s="11"/>
    </row>
    <row r="475" spans="1:60" s="37" customFormat="1" x14ac:dyDescent="0.25">
      <c r="A475" s="153"/>
      <c r="B475" s="46"/>
      <c r="C475" s="46"/>
      <c r="D475" s="17"/>
      <c r="E475" s="15"/>
      <c r="F475" s="16"/>
      <c r="G475" s="21"/>
      <c r="H475" s="18"/>
      <c r="I475" s="16"/>
      <c r="J475" s="16"/>
      <c r="K475" s="16"/>
      <c r="L475" s="16"/>
      <c r="M475" s="23"/>
      <c r="N475" s="16"/>
      <c r="O475" s="16"/>
      <c r="P475" s="16"/>
      <c r="Q475" s="21"/>
      <c r="R475" s="33"/>
      <c r="S475" s="16"/>
      <c r="T475" s="16"/>
      <c r="U475" s="13"/>
      <c r="V475" s="16"/>
      <c r="W475" s="16"/>
      <c r="X475" s="35"/>
      <c r="Y475" s="35"/>
      <c r="Z475" s="11"/>
      <c r="AA475" s="41"/>
      <c r="AB475" s="38"/>
      <c r="AC475" s="38"/>
      <c r="AD475" s="38"/>
      <c r="AE475" s="11"/>
      <c r="AF475" s="38"/>
      <c r="AH475" s="39"/>
      <c r="AR475" s="4"/>
      <c r="AX475" s="13"/>
      <c r="AY475" s="13"/>
      <c r="AZ475" s="13"/>
      <c r="BA475" s="13"/>
      <c r="BB475" s="13"/>
      <c r="BC475" s="4"/>
      <c r="BE475" s="38"/>
      <c r="BF475" s="38"/>
      <c r="BG475" s="38"/>
      <c r="BH475" s="11"/>
    </row>
    <row r="476" spans="1:60" s="37" customFormat="1" x14ac:dyDescent="0.25">
      <c r="A476" s="153"/>
      <c r="B476" s="46"/>
      <c r="C476" s="46"/>
      <c r="D476" s="17"/>
      <c r="E476" s="15"/>
      <c r="F476" s="16"/>
      <c r="G476" s="21"/>
      <c r="H476" s="18"/>
      <c r="I476" s="16"/>
      <c r="J476" s="16"/>
      <c r="K476" s="16"/>
      <c r="L476" s="16"/>
      <c r="M476" s="23"/>
      <c r="N476" s="16"/>
      <c r="O476" s="16"/>
      <c r="P476" s="16"/>
      <c r="Q476" s="21"/>
      <c r="R476" s="33"/>
      <c r="S476" s="16"/>
      <c r="T476" s="16"/>
      <c r="U476" s="13"/>
      <c r="V476" s="16"/>
      <c r="W476" s="16"/>
      <c r="X476" s="35"/>
      <c r="Y476" s="35"/>
      <c r="Z476" s="11"/>
      <c r="AA476" s="41"/>
      <c r="AB476" s="38"/>
      <c r="AC476" s="38"/>
      <c r="AD476" s="38"/>
      <c r="AE476" s="11"/>
      <c r="AF476" s="38"/>
      <c r="AH476" s="39"/>
      <c r="AR476" s="4"/>
      <c r="AX476" s="13"/>
      <c r="AY476" s="13"/>
      <c r="AZ476" s="13"/>
      <c r="BA476" s="13"/>
      <c r="BB476" s="13"/>
      <c r="BC476" s="4"/>
      <c r="BE476" s="38"/>
      <c r="BF476" s="38"/>
      <c r="BG476" s="38"/>
      <c r="BH476" s="11"/>
    </row>
    <row r="477" spans="1:60" s="37" customFormat="1" x14ac:dyDescent="0.25">
      <c r="A477" s="153"/>
      <c r="B477" s="46"/>
      <c r="C477" s="46"/>
      <c r="D477" s="17"/>
      <c r="E477" s="15"/>
      <c r="F477" s="16"/>
      <c r="G477" s="21"/>
      <c r="H477" s="18"/>
      <c r="I477" s="16"/>
      <c r="J477" s="16"/>
      <c r="K477" s="16"/>
      <c r="L477" s="16"/>
      <c r="M477" s="23"/>
      <c r="N477" s="16"/>
      <c r="O477" s="16"/>
      <c r="P477" s="16"/>
      <c r="Q477" s="21"/>
      <c r="R477" s="33"/>
      <c r="S477" s="16"/>
      <c r="T477" s="16"/>
      <c r="U477" s="13"/>
      <c r="V477" s="16"/>
      <c r="W477" s="16"/>
      <c r="X477" s="35"/>
      <c r="Y477" s="35"/>
      <c r="Z477" s="11"/>
      <c r="AA477" s="41"/>
      <c r="AB477" s="38"/>
      <c r="AC477" s="38"/>
      <c r="AD477" s="38"/>
      <c r="AE477" s="11"/>
      <c r="AF477" s="38"/>
      <c r="AH477" s="39"/>
      <c r="AR477" s="4"/>
      <c r="AX477" s="13"/>
      <c r="AY477" s="13"/>
      <c r="AZ477" s="13"/>
      <c r="BA477" s="13"/>
      <c r="BB477" s="13"/>
      <c r="BC477" s="4"/>
      <c r="BE477" s="38"/>
      <c r="BF477" s="38"/>
      <c r="BG477" s="38"/>
      <c r="BH477" s="11"/>
    </row>
    <row r="478" spans="1:60" s="37" customFormat="1" x14ac:dyDescent="0.25">
      <c r="A478" s="153"/>
      <c r="B478" s="46"/>
      <c r="C478" s="46"/>
      <c r="D478" s="17"/>
      <c r="E478" s="15"/>
      <c r="F478" s="16"/>
      <c r="G478" s="21"/>
      <c r="H478" s="18"/>
      <c r="I478" s="16"/>
      <c r="J478" s="16"/>
      <c r="K478" s="16"/>
      <c r="L478" s="16"/>
      <c r="M478" s="23"/>
      <c r="N478" s="16"/>
      <c r="O478" s="16"/>
      <c r="P478" s="16"/>
      <c r="Q478" s="21"/>
      <c r="R478" s="33"/>
      <c r="S478" s="16"/>
      <c r="T478" s="16"/>
      <c r="U478" s="13"/>
      <c r="V478" s="16"/>
      <c r="W478" s="16"/>
      <c r="X478" s="35"/>
      <c r="Y478" s="35"/>
      <c r="Z478" s="11"/>
      <c r="AA478" s="41"/>
      <c r="AB478" s="38"/>
      <c r="AC478" s="38"/>
      <c r="AD478" s="38"/>
      <c r="AE478" s="11"/>
      <c r="AF478" s="38"/>
      <c r="AH478" s="39"/>
      <c r="AR478" s="4"/>
      <c r="AX478" s="13"/>
      <c r="AY478" s="13"/>
      <c r="AZ478" s="13"/>
      <c r="BA478" s="13"/>
      <c r="BB478" s="13"/>
      <c r="BC478" s="4"/>
      <c r="BE478" s="38"/>
      <c r="BF478" s="38"/>
      <c r="BG478" s="38"/>
      <c r="BH478" s="11"/>
    </row>
    <row r="479" spans="1:60" s="37" customFormat="1" x14ac:dyDescent="0.25">
      <c r="A479" s="153"/>
      <c r="B479" s="46"/>
      <c r="C479" s="46"/>
      <c r="D479" s="17"/>
      <c r="E479" s="15"/>
      <c r="F479" s="16"/>
      <c r="G479" s="21"/>
      <c r="H479" s="18"/>
      <c r="I479" s="16"/>
      <c r="J479" s="16"/>
      <c r="K479" s="16"/>
      <c r="L479" s="16"/>
      <c r="M479" s="23"/>
      <c r="N479" s="16"/>
      <c r="O479" s="16"/>
      <c r="P479" s="16"/>
      <c r="Q479" s="21"/>
      <c r="R479" s="33"/>
      <c r="S479" s="16"/>
      <c r="T479" s="16"/>
      <c r="U479" s="13"/>
      <c r="V479" s="16"/>
      <c r="W479" s="16"/>
      <c r="X479" s="35"/>
      <c r="Y479" s="35"/>
      <c r="Z479" s="11"/>
      <c r="AA479" s="41"/>
      <c r="AB479" s="38"/>
      <c r="AC479" s="38"/>
      <c r="AD479" s="38"/>
      <c r="AE479" s="11"/>
      <c r="AF479" s="38"/>
      <c r="AH479" s="39"/>
      <c r="AR479" s="4"/>
      <c r="AX479" s="13"/>
      <c r="AY479" s="13"/>
      <c r="AZ479" s="13"/>
      <c r="BA479" s="13"/>
      <c r="BB479" s="13"/>
      <c r="BC479" s="4"/>
      <c r="BE479" s="38"/>
      <c r="BF479" s="38"/>
      <c r="BG479" s="38"/>
      <c r="BH479" s="11"/>
    </row>
    <row r="480" spans="1:60" s="37" customFormat="1" x14ac:dyDescent="0.25">
      <c r="A480" s="153"/>
      <c r="B480" s="46"/>
      <c r="C480" s="46"/>
      <c r="D480" s="17"/>
      <c r="E480" s="15"/>
      <c r="F480" s="16"/>
      <c r="G480" s="21"/>
      <c r="H480" s="18"/>
      <c r="I480" s="16"/>
      <c r="J480" s="16"/>
      <c r="K480" s="16"/>
      <c r="L480" s="16"/>
      <c r="M480" s="23"/>
      <c r="N480" s="16"/>
      <c r="O480" s="16"/>
      <c r="P480" s="16"/>
      <c r="Q480" s="21"/>
      <c r="R480" s="33"/>
      <c r="S480" s="16"/>
      <c r="T480" s="16"/>
      <c r="U480" s="13"/>
      <c r="V480" s="16"/>
      <c r="W480" s="16"/>
      <c r="X480" s="35"/>
      <c r="Y480" s="35"/>
      <c r="Z480" s="11"/>
      <c r="AA480" s="41"/>
      <c r="AB480" s="38"/>
      <c r="AC480" s="38"/>
      <c r="AD480" s="38"/>
      <c r="AE480" s="11"/>
      <c r="AF480" s="38"/>
      <c r="AH480" s="39"/>
      <c r="AR480" s="4"/>
      <c r="AX480" s="13"/>
      <c r="AY480" s="13"/>
      <c r="AZ480" s="13"/>
      <c r="BA480" s="13"/>
      <c r="BB480" s="13"/>
      <c r="BC480" s="4"/>
      <c r="BE480" s="38"/>
      <c r="BF480" s="38"/>
      <c r="BG480" s="38"/>
      <c r="BH480" s="11"/>
    </row>
    <row r="481" spans="1:60" s="37" customFormat="1" x14ac:dyDescent="0.25">
      <c r="A481" s="153"/>
      <c r="B481" s="46"/>
      <c r="C481" s="46"/>
      <c r="D481" s="17"/>
      <c r="E481" s="15"/>
      <c r="F481" s="16"/>
      <c r="G481" s="21"/>
      <c r="H481" s="18"/>
      <c r="I481" s="16"/>
      <c r="J481" s="16"/>
      <c r="K481" s="16"/>
      <c r="L481" s="16"/>
      <c r="M481" s="23"/>
      <c r="N481" s="16"/>
      <c r="O481" s="16"/>
      <c r="P481" s="16"/>
      <c r="Q481" s="21"/>
      <c r="R481" s="33"/>
      <c r="S481" s="16"/>
      <c r="T481" s="16"/>
      <c r="U481" s="13"/>
      <c r="V481" s="16"/>
      <c r="W481" s="16"/>
      <c r="X481" s="35"/>
      <c r="Y481" s="35"/>
      <c r="Z481" s="11"/>
      <c r="AA481" s="41"/>
      <c r="AB481" s="38"/>
      <c r="AC481" s="38"/>
      <c r="AD481" s="38"/>
      <c r="AE481" s="11"/>
      <c r="AF481" s="38"/>
      <c r="AH481" s="39"/>
      <c r="AR481" s="4"/>
      <c r="AX481" s="13"/>
      <c r="AY481" s="13"/>
      <c r="AZ481" s="13"/>
      <c r="BA481" s="13"/>
      <c r="BB481" s="13"/>
      <c r="BC481" s="4"/>
      <c r="BE481" s="38"/>
      <c r="BF481" s="38"/>
      <c r="BG481" s="38"/>
      <c r="BH481" s="11"/>
    </row>
    <row r="482" spans="1:60" s="37" customFormat="1" x14ac:dyDescent="0.25">
      <c r="A482" s="153"/>
      <c r="B482" s="46"/>
      <c r="C482" s="46"/>
      <c r="D482" s="17"/>
      <c r="E482" s="15"/>
      <c r="F482" s="16"/>
      <c r="G482" s="21"/>
      <c r="H482" s="18"/>
      <c r="I482" s="16"/>
      <c r="J482" s="16"/>
      <c r="K482" s="16"/>
      <c r="L482" s="16"/>
      <c r="M482" s="23"/>
      <c r="N482" s="16"/>
      <c r="O482" s="16"/>
      <c r="P482" s="16"/>
      <c r="Q482" s="21"/>
      <c r="R482" s="33"/>
      <c r="S482" s="16"/>
      <c r="T482" s="16"/>
      <c r="U482" s="13"/>
      <c r="V482" s="16"/>
      <c r="W482" s="16"/>
      <c r="X482" s="35"/>
      <c r="Y482" s="35"/>
      <c r="Z482" s="11"/>
      <c r="AA482" s="41"/>
      <c r="AB482" s="38"/>
      <c r="AC482" s="38"/>
      <c r="AD482" s="38"/>
      <c r="AE482" s="11"/>
      <c r="AF482" s="38"/>
      <c r="AH482" s="39"/>
      <c r="AR482" s="4"/>
      <c r="AX482" s="13"/>
      <c r="AY482" s="13"/>
      <c r="AZ482" s="13"/>
      <c r="BA482" s="13"/>
      <c r="BB482" s="13"/>
      <c r="BC482" s="4"/>
      <c r="BE482" s="38"/>
      <c r="BF482" s="38"/>
      <c r="BG482" s="38"/>
      <c r="BH482" s="11"/>
    </row>
    <row r="483" spans="1:60" s="37" customFormat="1" x14ac:dyDescent="0.25">
      <c r="A483" s="153"/>
      <c r="B483" s="46"/>
      <c r="C483" s="46"/>
      <c r="D483" s="17"/>
      <c r="E483" s="15"/>
      <c r="F483" s="16"/>
      <c r="G483" s="21"/>
      <c r="H483" s="18"/>
      <c r="I483" s="16"/>
      <c r="J483" s="16"/>
      <c r="K483" s="16"/>
      <c r="L483" s="16"/>
      <c r="M483" s="23"/>
      <c r="N483" s="16"/>
      <c r="O483" s="16"/>
      <c r="P483" s="16"/>
      <c r="Q483" s="21"/>
      <c r="R483" s="33"/>
      <c r="S483" s="16"/>
      <c r="T483" s="16"/>
      <c r="U483" s="13"/>
      <c r="V483" s="16"/>
      <c r="W483" s="16"/>
      <c r="X483" s="35"/>
      <c r="Y483" s="35"/>
      <c r="Z483" s="11"/>
      <c r="AA483" s="41"/>
      <c r="AB483" s="38"/>
      <c r="AC483" s="38"/>
      <c r="AD483" s="38"/>
      <c r="AE483" s="11"/>
      <c r="AF483" s="38"/>
      <c r="AH483" s="39"/>
      <c r="AR483" s="4"/>
      <c r="AX483" s="13"/>
      <c r="AY483" s="13"/>
      <c r="AZ483" s="13"/>
      <c r="BA483" s="13"/>
      <c r="BB483" s="13"/>
      <c r="BC483" s="4"/>
      <c r="BE483" s="38"/>
      <c r="BF483" s="38"/>
      <c r="BG483" s="38"/>
      <c r="BH483" s="11"/>
    </row>
    <row r="484" spans="1:60" s="37" customFormat="1" x14ac:dyDescent="0.25">
      <c r="A484" s="153"/>
      <c r="B484" s="46"/>
      <c r="C484" s="46"/>
      <c r="D484" s="17"/>
      <c r="E484" s="15"/>
      <c r="F484" s="16"/>
      <c r="G484" s="21"/>
      <c r="H484" s="18"/>
      <c r="I484" s="16"/>
      <c r="J484" s="16"/>
      <c r="K484" s="16"/>
      <c r="L484" s="16"/>
      <c r="M484" s="23"/>
      <c r="N484" s="16"/>
      <c r="O484" s="16"/>
      <c r="P484" s="16"/>
      <c r="Q484" s="21"/>
      <c r="R484" s="33"/>
      <c r="S484" s="16"/>
      <c r="T484" s="16"/>
      <c r="U484" s="13"/>
      <c r="V484" s="16"/>
      <c r="W484" s="16"/>
      <c r="X484" s="35"/>
      <c r="Y484" s="35"/>
      <c r="Z484" s="11"/>
      <c r="AA484" s="41"/>
      <c r="AB484" s="38"/>
      <c r="AC484" s="38"/>
      <c r="AD484" s="38"/>
      <c r="AE484" s="11"/>
      <c r="AF484" s="38"/>
      <c r="AH484" s="39"/>
      <c r="AR484" s="4"/>
      <c r="AX484" s="13"/>
      <c r="AY484" s="13"/>
      <c r="AZ484" s="13"/>
      <c r="BA484" s="13"/>
      <c r="BB484" s="13"/>
      <c r="BC484" s="4"/>
      <c r="BE484" s="38"/>
      <c r="BF484" s="38"/>
      <c r="BG484" s="38"/>
      <c r="BH484" s="11"/>
    </row>
    <row r="485" spans="1:60" s="37" customFormat="1" x14ac:dyDescent="0.25">
      <c r="A485" s="153"/>
      <c r="B485" s="46"/>
      <c r="C485" s="46"/>
      <c r="D485" s="17"/>
      <c r="E485" s="15"/>
      <c r="F485" s="16"/>
      <c r="G485" s="21"/>
      <c r="H485" s="18"/>
      <c r="I485" s="16"/>
      <c r="J485" s="16"/>
      <c r="K485" s="16"/>
      <c r="L485" s="16"/>
      <c r="M485" s="23"/>
      <c r="N485" s="16"/>
      <c r="O485" s="16"/>
      <c r="P485" s="16"/>
      <c r="Q485" s="21"/>
      <c r="R485" s="33"/>
      <c r="S485" s="16"/>
      <c r="T485" s="16"/>
      <c r="U485" s="13"/>
      <c r="V485" s="16"/>
      <c r="W485" s="16"/>
      <c r="X485" s="35"/>
      <c r="Y485" s="35"/>
      <c r="Z485" s="11"/>
      <c r="AA485" s="41"/>
      <c r="AB485" s="38"/>
      <c r="AC485" s="38"/>
      <c r="AD485" s="38"/>
      <c r="AE485" s="11"/>
      <c r="AF485" s="38"/>
      <c r="AH485" s="39"/>
      <c r="AR485" s="4"/>
      <c r="AX485" s="13"/>
      <c r="AY485" s="13"/>
      <c r="AZ485" s="13"/>
      <c r="BA485" s="13"/>
      <c r="BB485" s="13"/>
      <c r="BC485" s="4"/>
      <c r="BE485" s="38"/>
      <c r="BF485" s="38"/>
      <c r="BG485" s="38"/>
      <c r="BH485" s="11"/>
    </row>
    <row r="486" spans="1:60" s="37" customFormat="1" x14ac:dyDescent="0.25">
      <c r="A486" s="153"/>
      <c r="B486" s="46"/>
      <c r="C486" s="46"/>
      <c r="D486" s="17"/>
      <c r="E486" s="15"/>
      <c r="F486" s="16"/>
      <c r="G486" s="21"/>
      <c r="H486" s="18"/>
      <c r="I486" s="16"/>
      <c r="J486" s="16"/>
      <c r="K486" s="16"/>
      <c r="L486" s="16"/>
      <c r="M486" s="23"/>
      <c r="N486" s="16"/>
      <c r="O486" s="16"/>
      <c r="P486" s="16"/>
      <c r="Q486" s="21"/>
      <c r="R486" s="33"/>
      <c r="S486" s="16"/>
      <c r="T486" s="16"/>
      <c r="U486" s="13"/>
      <c r="V486" s="16"/>
      <c r="W486" s="16"/>
      <c r="X486" s="35"/>
      <c r="Y486" s="35"/>
      <c r="Z486" s="11"/>
      <c r="AA486" s="41"/>
      <c r="AB486" s="38"/>
      <c r="AC486" s="38"/>
      <c r="AD486" s="38"/>
      <c r="AE486" s="11"/>
      <c r="AF486" s="38"/>
      <c r="AH486" s="39"/>
      <c r="AR486" s="4"/>
      <c r="AX486" s="13"/>
      <c r="AY486" s="13"/>
      <c r="AZ486" s="13"/>
      <c r="BA486" s="13"/>
      <c r="BB486" s="13"/>
      <c r="BC486" s="4"/>
      <c r="BE486" s="38"/>
      <c r="BF486" s="38"/>
      <c r="BG486" s="38"/>
      <c r="BH486" s="11"/>
    </row>
    <row r="487" spans="1:60" s="37" customFormat="1" x14ac:dyDescent="0.25">
      <c r="A487" s="153"/>
      <c r="B487" s="46"/>
      <c r="C487" s="46"/>
      <c r="D487" s="17"/>
      <c r="E487" s="15"/>
      <c r="F487" s="16"/>
      <c r="G487" s="21"/>
      <c r="H487" s="18"/>
      <c r="I487" s="16"/>
      <c r="J487" s="16"/>
      <c r="K487" s="16"/>
      <c r="L487" s="16"/>
      <c r="M487" s="23"/>
      <c r="N487" s="16"/>
      <c r="O487" s="16"/>
      <c r="P487" s="16"/>
      <c r="Q487" s="21"/>
      <c r="R487" s="33"/>
      <c r="S487" s="16"/>
      <c r="T487" s="16"/>
      <c r="U487" s="13"/>
      <c r="V487" s="16"/>
      <c r="W487" s="16"/>
      <c r="X487" s="35"/>
      <c r="Y487" s="35"/>
      <c r="Z487" s="11"/>
      <c r="AA487" s="41"/>
      <c r="AB487" s="38"/>
      <c r="AC487" s="38"/>
      <c r="AD487" s="38"/>
      <c r="AE487" s="11"/>
      <c r="AF487" s="38"/>
      <c r="AH487" s="39"/>
      <c r="AR487" s="4"/>
      <c r="AX487" s="13"/>
      <c r="AY487" s="13"/>
      <c r="AZ487" s="13"/>
      <c r="BA487" s="13"/>
      <c r="BB487" s="13"/>
      <c r="BC487" s="4"/>
      <c r="BE487" s="38"/>
      <c r="BF487" s="38"/>
      <c r="BG487" s="38"/>
      <c r="BH487" s="11"/>
    </row>
    <row r="488" spans="1:60" s="37" customFormat="1" x14ac:dyDescent="0.25">
      <c r="A488" s="153"/>
      <c r="B488" s="46"/>
      <c r="C488" s="46"/>
      <c r="D488" s="17"/>
      <c r="E488" s="15"/>
      <c r="F488" s="16"/>
      <c r="G488" s="21"/>
      <c r="H488" s="18"/>
      <c r="I488" s="16"/>
      <c r="J488" s="16"/>
      <c r="K488" s="16"/>
      <c r="L488" s="16"/>
      <c r="M488" s="23"/>
      <c r="N488" s="16"/>
      <c r="O488" s="16"/>
      <c r="P488" s="16"/>
      <c r="Q488" s="21"/>
      <c r="R488" s="33"/>
      <c r="S488" s="16"/>
      <c r="T488" s="16"/>
      <c r="U488" s="13"/>
      <c r="V488" s="16"/>
      <c r="W488" s="16"/>
      <c r="X488" s="35"/>
      <c r="Y488" s="35"/>
      <c r="Z488" s="11"/>
      <c r="AA488" s="41"/>
      <c r="AB488" s="38"/>
      <c r="AC488" s="38"/>
      <c r="AD488" s="38"/>
      <c r="AE488" s="11"/>
      <c r="AF488" s="38"/>
      <c r="AH488" s="39"/>
      <c r="AR488" s="4"/>
      <c r="AX488" s="13"/>
      <c r="AY488" s="13"/>
      <c r="AZ488" s="13"/>
      <c r="BA488" s="13"/>
      <c r="BB488" s="13"/>
      <c r="BC488" s="4"/>
      <c r="BE488" s="38"/>
      <c r="BF488" s="38"/>
      <c r="BG488" s="38"/>
      <c r="BH488" s="11"/>
    </row>
    <row r="489" spans="1:60" s="37" customFormat="1" x14ac:dyDescent="0.25">
      <c r="A489" s="153"/>
      <c r="B489" s="46"/>
      <c r="C489" s="46"/>
      <c r="D489" s="17"/>
      <c r="E489" s="15"/>
      <c r="F489" s="16"/>
      <c r="G489" s="21"/>
      <c r="H489" s="18"/>
      <c r="I489" s="16"/>
      <c r="J489" s="16"/>
      <c r="K489" s="16"/>
      <c r="L489" s="16"/>
      <c r="M489" s="23"/>
      <c r="N489" s="16"/>
      <c r="O489" s="16"/>
      <c r="P489" s="16"/>
      <c r="Q489" s="21"/>
      <c r="R489" s="33"/>
      <c r="S489" s="16"/>
      <c r="T489" s="16"/>
      <c r="U489" s="13"/>
      <c r="V489" s="16"/>
      <c r="W489" s="16"/>
      <c r="X489" s="35"/>
      <c r="Y489" s="35"/>
      <c r="Z489" s="11"/>
      <c r="AA489" s="41"/>
      <c r="AB489" s="38"/>
      <c r="AC489" s="38"/>
      <c r="AD489" s="38"/>
      <c r="AE489" s="11"/>
      <c r="AF489" s="38"/>
      <c r="AH489" s="39"/>
      <c r="AR489" s="4"/>
      <c r="AX489" s="13"/>
      <c r="AY489" s="13"/>
      <c r="AZ489" s="13"/>
      <c r="BA489" s="13"/>
      <c r="BB489" s="13"/>
      <c r="BC489" s="4"/>
      <c r="BE489" s="38"/>
      <c r="BF489" s="38"/>
      <c r="BG489" s="38"/>
      <c r="BH489" s="11"/>
    </row>
    <row r="490" spans="1:60" s="37" customFormat="1" x14ac:dyDescent="0.25">
      <c r="A490" s="153"/>
      <c r="B490" s="46"/>
      <c r="C490" s="46"/>
      <c r="D490" s="17"/>
      <c r="E490" s="15"/>
      <c r="F490" s="16"/>
      <c r="G490" s="21"/>
      <c r="H490" s="18"/>
      <c r="I490" s="16"/>
      <c r="J490" s="16"/>
      <c r="K490" s="16"/>
      <c r="L490" s="16"/>
      <c r="M490" s="23"/>
      <c r="N490" s="16"/>
      <c r="O490" s="16"/>
      <c r="P490" s="16"/>
      <c r="Q490" s="21"/>
      <c r="R490" s="33"/>
      <c r="S490" s="16"/>
      <c r="T490" s="16"/>
      <c r="U490" s="13"/>
      <c r="V490" s="16"/>
      <c r="W490" s="16"/>
      <c r="X490" s="35"/>
      <c r="Y490" s="35"/>
      <c r="Z490" s="11"/>
      <c r="AA490" s="41"/>
      <c r="AB490" s="38"/>
      <c r="AC490" s="38"/>
      <c r="AD490" s="38"/>
      <c r="AE490" s="11"/>
      <c r="AF490" s="38"/>
      <c r="AH490" s="39"/>
      <c r="AR490" s="4"/>
      <c r="AX490" s="13"/>
      <c r="AY490" s="13"/>
      <c r="AZ490" s="13"/>
      <c r="BA490" s="13"/>
      <c r="BB490" s="13"/>
      <c r="BC490" s="4"/>
      <c r="BE490" s="38"/>
      <c r="BF490" s="38"/>
      <c r="BG490" s="38"/>
      <c r="BH490" s="11"/>
    </row>
    <row r="491" spans="1:60" s="37" customFormat="1" x14ac:dyDescent="0.25">
      <c r="A491" s="153"/>
      <c r="B491" s="46"/>
      <c r="C491" s="46"/>
      <c r="D491" s="17"/>
      <c r="E491" s="15"/>
      <c r="F491" s="16"/>
      <c r="G491" s="21"/>
      <c r="H491" s="18"/>
      <c r="I491" s="16"/>
      <c r="J491" s="16"/>
      <c r="K491" s="16"/>
      <c r="L491" s="16"/>
      <c r="M491" s="23"/>
      <c r="N491" s="16"/>
      <c r="O491" s="16"/>
      <c r="P491" s="16"/>
      <c r="Q491" s="21"/>
      <c r="R491" s="33"/>
      <c r="S491" s="16"/>
      <c r="T491" s="16"/>
      <c r="U491" s="13"/>
      <c r="V491" s="16"/>
      <c r="W491" s="16"/>
      <c r="X491" s="35"/>
      <c r="Y491" s="35"/>
      <c r="Z491" s="11"/>
      <c r="AA491" s="41"/>
      <c r="AB491" s="38"/>
      <c r="AC491" s="38"/>
      <c r="AD491" s="38"/>
      <c r="AE491" s="11"/>
      <c r="AF491" s="38"/>
      <c r="AH491" s="39"/>
      <c r="AR491" s="4"/>
      <c r="AX491" s="13"/>
      <c r="AY491" s="13"/>
      <c r="AZ491" s="13"/>
      <c r="BA491" s="13"/>
      <c r="BB491" s="13"/>
      <c r="BC491" s="4"/>
      <c r="BE491" s="38"/>
      <c r="BF491" s="38"/>
      <c r="BG491" s="38"/>
      <c r="BH491" s="11"/>
    </row>
    <row r="492" spans="1:60" s="37" customFormat="1" x14ac:dyDescent="0.25">
      <c r="A492" s="153"/>
      <c r="B492" s="46"/>
      <c r="C492" s="46"/>
      <c r="D492" s="17"/>
      <c r="E492" s="15"/>
      <c r="F492" s="16"/>
      <c r="G492" s="21"/>
      <c r="H492" s="18"/>
      <c r="I492" s="16"/>
      <c r="J492" s="16"/>
      <c r="K492" s="16"/>
      <c r="L492" s="16"/>
      <c r="M492" s="23"/>
      <c r="N492" s="16"/>
      <c r="O492" s="16"/>
      <c r="P492" s="16"/>
      <c r="Q492" s="21"/>
      <c r="R492" s="33"/>
      <c r="S492" s="16"/>
      <c r="T492" s="16"/>
      <c r="U492" s="13"/>
      <c r="V492" s="16"/>
      <c r="W492" s="16"/>
      <c r="X492" s="35"/>
      <c r="Y492" s="35"/>
      <c r="Z492" s="11"/>
      <c r="AA492" s="41"/>
      <c r="AB492" s="38"/>
      <c r="AC492" s="38"/>
      <c r="AD492" s="38"/>
      <c r="AE492" s="11"/>
      <c r="AF492" s="38"/>
      <c r="AH492" s="39"/>
      <c r="AR492" s="4"/>
      <c r="AX492" s="13"/>
      <c r="AY492" s="13"/>
      <c r="AZ492" s="13"/>
      <c r="BA492" s="13"/>
      <c r="BB492" s="13"/>
      <c r="BC492" s="4"/>
      <c r="BE492" s="38"/>
      <c r="BF492" s="38"/>
      <c r="BG492" s="38"/>
      <c r="BH492" s="11"/>
    </row>
    <row r="493" spans="1:60" s="37" customFormat="1" x14ac:dyDescent="0.25">
      <c r="A493" s="153"/>
      <c r="B493" s="46"/>
      <c r="C493" s="46"/>
      <c r="D493" s="17"/>
      <c r="E493" s="15"/>
      <c r="F493" s="16"/>
      <c r="G493" s="21"/>
      <c r="H493" s="18"/>
      <c r="I493" s="16"/>
      <c r="J493" s="16"/>
      <c r="K493" s="16"/>
      <c r="L493" s="16"/>
      <c r="M493" s="23"/>
      <c r="N493" s="16"/>
      <c r="O493" s="16"/>
      <c r="P493" s="16"/>
      <c r="Q493" s="21"/>
      <c r="R493" s="33"/>
      <c r="S493" s="16"/>
      <c r="T493" s="16"/>
      <c r="U493" s="13"/>
      <c r="V493" s="16"/>
      <c r="W493" s="16"/>
      <c r="X493" s="35"/>
      <c r="Y493" s="35"/>
      <c r="Z493" s="11"/>
      <c r="AA493" s="41"/>
      <c r="AB493" s="38"/>
      <c r="AC493" s="38"/>
      <c r="AD493" s="38"/>
      <c r="AE493" s="11"/>
      <c r="AF493" s="38"/>
      <c r="AH493" s="39"/>
      <c r="AR493" s="4"/>
      <c r="AX493" s="13"/>
      <c r="AY493" s="13"/>
      <c r="AZ493" s="13"/>
      <c r="BA493" s="13"/>
      <c r="BB493" s="13"/>
      <c r="BC493" s="4"/>
      <c r="BE493" s="38"/>
      <c r="BF493" s="38"/>
      <c r="BG493" s="38"/>
      <c r="BH493" s="11"/>
    </row>
    <row r="494" spans="1:60" s="37" customFormat="1" x14ac:dyDescent="0.25">
      <c r="A494" s="153"/>
      <c r="B494" s="46"/>
      <c r="C494" s="46"/>
      <c r="D494" s="17"/>
      <c r="E494" s="15"/>
      <c r="F494" s="16"/>
      <c r="G494" s="21"/>
      <c r="H494" s="18"/>
      <c r="I494" s="16"/>
      <c r="J494" s="16"/>
      <c r="K494" s="16"/>
      <c r="L494" s="16"/>
      <c r="M494" s="23"/>
      <c r="N494" s="16"/>
      <c r="O494" s="16"/>
      <c r="P494" s="16"/>
      <c r="Q494" s="21"/>
      <c r="R494" s="33"/>
      <c r="S494" s="16"/>
      <c r="T494" s="16"/>
      <c r="U494" s="13"/>
      <c r="V494" s="16"/>
      <c r="W494" s="16"/>
      <c r="X494" s="35"/>
      <c r="Y494" s="35"/>
      <c r="Z494" s="11"/>
      <c r="AA494" s="41"/>
      <c r="AB494" s="38"/>
      <c r="AC494" s="38"/>
      <c r="AD494" s="38"/>
      <c r="AE494" s="11"/>
      <c r="AF494" s="38"/>
      <c r="AH494" s="39"/>
      <c r="AR494" s="4"/>
      <c r="AX494" s="13"/>
      <c r="AY494" s="13"/>
      <c r="AZ494" s="13"/>
      <c r="BA494" s="13"/>
      <c r="BB494" s="13"/>
      <c r="BC494" s="4"/>
      <c r="BE494" s="38"/>
      <c r="BF494" s="38"/>
      <c r="BG494" s="38"/>
      <c r="BH494" s="11"/>
    </row>
    <row r="495" spans="1:60" s="37" customFormat="1" x14ac:dyDescent="0.25">
      <c r="A495" s="153"/>
      <c r="B495" s="46"/>
      <c r="C495" s="46"/>
      <c r="D495" s="17"/>
      <c r="E495" s="15"/>
      <c r="F495" s="16"/>
      <c r="G495" s="21"/>
      <c r="H495" s="18"/>
      <c r="I495" s="16"/>
      <c r="J495" s="16"/>
      <c r="K495" s="16"/>
      <c r="L495" s="16"/>
      <c r="M495" s="23"/>
      <c r="N495" s="16"/>
      <c r="O495" s="16"/>
      <c r="P495" s="16"/>
      <c r="Q495" s="21"/>
      <c r="R495" s="33"/>
      <c r="S495" s="16"/>
      <c r="T495" s="16"/>
      <c r="U495" s="13"/>
      <c r="V495" s="16"/>
      <c r="W495" s="16"/>
      <c r="X495" s="35"/>
      <c r="Y495" s="35"/>
      <c r="Z495" s="11"/>
      <c r="AA495" s="41"/>
      <c r="AB495" s="38"/>
      <c r="AC495" s="38"/>
      <c r="AD495" s="38"/>
      <c r="AE495" s="11"/>
      <c r="AF495" s="38"/>
      <c r="AH495" s="39"/>
      <c r="AR495" s="4"/>
      <c r="AX495" s="13"/>
      <c r="AY495" s="13"/>
      <c r="AZ495" s="13"/>
      <c r="BA495" s="13"/>
      <c r="BB495" s="13"/>
      <c r="BC495" s="4"/>
      <c r="BE495" s="38"/>
      <c r="BF495" s="38"/>
      <c r="BG495" s="38"/>
      <c r="BH495" s="11"/>
    </row>
    <row r="496" spans="1:60" s="37" customFormat="1" x14ac:dyDescent="0.25">
      <c r="A496" s="153"/>
      <c r="B496" s="46"/>
      <c r="C496" s="46"/>
      <c r="D496" s="17"/>
      <c r="E496" s="15"/>
      <c r="F496" s="16"/>
      <c r="G496" s="21"/>
      <c r="H496" s="18"/>
      <c r="I496" s="16"/>
      <c r="J496" s="16"/>
      <c r="K496" s="16"/>
      <c r="L496" s="16"/>
      <c r="M496" s="23"/>
      <c r="N496" s="16"/>
      <c r="O496" s="16"/>
      <c r="P496" s="16"/>
      <c r="Q496" s="21"/>
      <c r="R496" s="33"/>
      <c r="S496" s="16"/>
      <c r="T496" s="16"/>
      <c r="U496" s="13"/>
      <c r="V496" s="16"/>
      <c r="W496" s="16"/>
      <c r="X496" s="35"/>
      <c r="Y496" s="35"/>
      <c r="Z496" s="11"/>
      <c r="AA496" s="41"/>
      <c r="AB496" s="38"/>
      <c r="AC496" s="38"/>
      <c r="AD496" s="38"/>
      <c r="AE496" s="11"/>
      <c r="AF496" s="38"/>
      <c r="AH496" s="39"/>
      <c r="AR496" s="4"/>
      <c r="AX496" s="13"/>
      <c r="AY496" s="13"/>
      <c r="AZ496" s="13"/>
      <c r="BA496" s="13"/>
      <c r="BB496" s="13"/>
      <c r="BC496" s="4"/>
      <c r="BE496" s="38"/>
      <c r="BF496" s="38"/>
      <c r="BG496" s="38"/>
      <c r="BH496" s="11"/>
    </row>
    <row r="497" spans="1:60" s="37" customFormat="1" x14ac:dyDescent="0.25">
      <c r="A497" s="153"/>
      <c r="B497" s="46"/>
      <c r="C497" s="46"/>
      <c r="D497" s="17"/>
      <c r="E497" s="15"/>
      <c r="F497" s="16"/>
      <c r="G497" s="21"/>
      <c r="H497" s="18"/>
      <c r="I497" s="16"/>
      <c r="J497" s="16"/>
      <c r="K497" s="16"/>
      <c r="L497" s="16"/>
      <c r="M497" s="23"/>
      <c r="N497" s="16"/>
      <c r="O497" s="16"/>
      <c r="P497" s="16"/>
      <c r="Q497" s="21"/>
      <c r="R497" s="33"/>
      <c r="S497" s="16"/>
      <c r="T497" s="16"/>
      <c r="U497" s="13"/>
      <c r="V497" s="16"/>
      <c r="W497" s="16"/>
      <c r="X497" s="35"/>
      <c r="Y497" s="35"/>
      <c r="Z497" s="11"/>
      <c r="AA497" s="41"/>
      <c r="AB497" s="38"/>
      <c r="AC497" s="38"/>
      <c r="AD497" s="38"/>
      <c r="AE497" s="11"/>
      <c r="AF497" s="38"/>
      <c r="AH497" s="39"/>
      <c r="AR497" s="4"/>
      <c r="AX497" s="13"/>
      <c r="AY497" s="13"/>
      <c r="AZ497" s="13"/>
      <c r="BA497" s="13"/>
      <c r="BB497" s="13"/>
      <c r="BC497" s="4"/>
      <c r="BE497" s="38"/>
      <c r="BF497" s="38"/>
      <c r="BG497" s="38"/>
      <c r="BH497" s="11"/>
    </row>
    <row r="498" spans="1:60" s="37" customFormat="1" x14ac:dyDescent="0.25">
      <c r="A498" s="153"/>
      <c r="B498" s="46"/>
      <c r="C498" s="46"/>
      <c r="D498" s="17"/>
      <c r="E498" s="15"/>
      <c r="F498" s="16"/>
      <c r="G498" s="21"/>
      <c r="H498" s="18"/>
      <c r="I498" s="16"/>
      <c r="J498" s="16"/>
      <c r="K498" s="16"/>
      <c r="L498" s="16"/>
      <c r="M498" s="23"/>
      <c r="N498" s="16"/>
      <c r="O498" s="16"/>
      <c r="P498" s="16"/>
      <c r="Q498" s="21"/>
      <c r="R498" s="33"/>
      <c r="S498" s="16"/>
      <c r="T498" s="16"/>
      <c r="U498" s="13"/>
      <c r="V498" s="16"/>
      <c r="W498" s="16"/>
      <c r="X498" s="35"/>
      <c r="Y498" s="35"/>
      <c r="Z498" s="11"/>
      <c r="AA498" s="41"/>
      <c r="AB498" s="38"/>
      <c r="AC498" s="38"/>
      <c r="AD498" s="38"/>
      <c r="AE498" s="11"/>
      <c r="AF498" s="38"/>
      <c r="AH498" s="39"/>
      <c r="AR498" s="4"/>
      <c r="AX498" s="13"/>
      <c r="AY498" s="13"/>
      <c r="AZ498" s="13"/>
      <c r="BA498" s="13"/>
      <c r="BB498" s="13"/>
      <c r="BC498" s="4"/>
      <c r="BE498" s="38"/>
      <c r="BF498" s="38"/>
      <c r="BG498" s="38"/>
      <c r="BH498" s="11"/>
    </row>
    <row r="499" spans="1:60" s="37" customFormat="1" x14ac:dyDescent="0.25">
      <c r="A499" s="153"/>
      <c r="B499" s="46"/>
      <c r="C499" s="46"/>
      <c r="D499" s="17"/>
      <c r="E499" s="15"/>
      <c r="F499" s="16"/>
      <c r="G499" s="21"/>
      <c r="H499" s="18"/>
      <c r="I499" s="16"/>
      <c r="J499" s="16"/>
      <c r="K499" s="16"/>
      <c r="L499" s="16"/>
      <c r="M499" s="23"/>
      <c r="N499" s="16"/>
      <c r="O499" s="16"/>
      <c r="P499" s="16"/>
      <c r="Q499" s="21"/>
      <c r="R499" s="33"/>
      <c r="S499" s="16"/>
      <c r="T499" s="16"/>
      <c r="U499" s="13"/>
      <c r="V499" s="16"/>
      <c r="W499" s="16"/>
      <c r="X499" s="35"/>
      <c r="Y499" s="35"/>
      <c r="Z499" s="11"/>
      <c r="AA499" s="41"/>
      <c r="AB499" s="38"/>
      <c r="AC499" s="38"/>
      <c r="AD499" s="38"/>
      <c r="AE499" s="11"/>
      <c r="AF499" s="38"/>
      <c r="AH499" s="39"/>
      <c r="AR499" s="4"/>
      <c r="AX499" s="13"/>
      <c r="AY499" s="13"/>
      <c r="AZ499" s="13"/>
      <c r="BA499" s="13"/>
      <c r="BB499" s="13"/>
      <c r="BC499" s="4"/>
      <c r="BE499" s="38"/>
      <c r="BF499" s="38"/>
      <c r="BG499" s="38"/>
      <c r="BH499" s="11"/>
    </row>
    <row r="500" spans="1:60" s="37" customFormat="1" x14ac:dyDescent="0.25">
      <c r="A500" s="153"/>
      <c r="B500" s="46"/>
      <c r="C500" s="46"/>
      <c r="D500" s="17"/>
      <c r="E500" s="15"/>
      <c r="F500" s="16"/>
      <c r="G500" s="21"/>
      <c r="H500" s="18"/>
      <c r="I500" s="16"/>
      <c r="J500" s="16"/>
      <c r="K500" s="16"/>
      <c r="L500" s="16"/>
      <c r="M500" s="23"/>
      <c r="N500" s="16"/>
      <c r="O500" s="16"/>
      <c r="P500" s="16"/>
      <c r="Q500" s="21"/>
      <c r="R500" s="33"/>
      <c r="S500" s="16"/>
      <c r="T500" s="16"/>
      <c r="U500" s="13"/>
      <c r="V500" s="16"/>
      <c r="W500" s="16"/>
      <c r="X500" s="35"/>
      <c r="Y500" s="35"/>
      <c r="Z500" s="11"/>
      <c r="AA500" s="41"/>
      <c r="AB500" s="38"/>
      <c r="AC500" s="38"/>
      <c r="AD500" s="38"/>
      <c r="AE500" s="11"/>
      <c r="AF500" s="38"/>
      <c r="AH500" s="39"/>
      <c r="AR500" s="4"/>
      <c r="AX500" s="13"/>
      <c r="AY500" s="13"/>
      <c r="AZ500" s="13"/>
      <c r="BA500" s="13"/>
      <c r="BB500" s="13"/>
      <c r="BC500" s="4"/>
      <c r="BE500" s="38"/>
      <c r="BF500" s="38"/>
      <c r="BG500" s="38"/>
      <c r="BH500" s="11"/>
    </row>
    <row r="501" spans="1:60" s="37" customFormat="1" x14ac:dyDescent="0.25">
      <c r="A501" s="153"/>
      <c r="B501" s="46"/>
      <c r="C501" s="46"/>
      <c r="D501" s="17"/>
      <c r="E501" s="15"/>
      <c r="F501" s="16"/>
      <c r="G501" s="21"/>
      <c r="H501" s="18"/>
      <c r="I501" s="16"/>
      <c r="J501" s="16"/>
      <c r="K501" s="16"/>
      <c r="L501" s="16"/>
      <c r="M501" s="23"/>
      <c r="N501" s="16"/>
      <c r="O501" s="16"/>
      <c r="P501" s="16"/>
      <c r="Q501" s="21"/>
      <c r="R501" s="33"/>
      <c r="S501" s="16"/>
      <c r="T501" s="16"/>
      <c r="U501" s="13"/>
      <c r="V501" s="16"/>
      <c r="W501" s="16"/>
      <c r="X501" s="35"/>
      <c r="Y501" s="35"/>
      <c r="Z501" s="11"/>
      <c r="AA501" s="41"/>
      <c r="AB501" s="38"/>
      <c r="AC501" s="38"/>
      <c r="AD501" s="38"/>
      <c r="AE501" s="11"/>
      <c r="AF501" s="38"/>
      <c r="AH501" s="39"/>
      <c r="AR501" s="4"/>
      <c r="AX501" s="13"/>
      <c r="AY501" s="13"/>
      <c r="AZ501" s="13"/>
      <c r="BA501" s="13"/>
      <c r="BB501" s="13"/>
      <c r="BC501" s="4"/>
      <c r="BE501" s="38"/>
      <c r="BF501" s="38"/>
      <c r="BG501" s="38"/>
      <c r="BH501" s="11"/>
    </row>
    <row r="502" spans="1:60" s="37" customFormat="1" x14ac:dyDescent="0.25">
      <c r="A502" s="153"/>
      <c r="B502" s="46"/>
      <c r="C502" s="46"/>
      <c r="D502" s="17"/>
      <c r="E502" s="15"/>
      <c r="F502" s="16"/>
      <c r="G502" s="21"/>
      <c r="H502" s="18"/>
      <c r="I502" s="16"/>
      <c r="J502" s="16"/>
      <c r="K502" s="16"/>
      <c r="L502" s="16"/>
      <c r="M502" s="23"/>
      <c r="N502" s="16"/>
      <c r="O502" s="16"/>
      <c r="P502" s="16"/>
      <c r="Q502" s="21"/>
      <c r="R502" s="33"/>
      <c r="S502" s="16"/>
      <c r="T502" s="16"/>
      <c r="U502" s="13"/>
      <c r="V502" s="16"/>
      <c r="W502" s="16"/>
      <c r="X502" s="35"/>
      <c r="Y502" s="35"/>
      <c r="Z502" s="11"/>
      <c r="AA502" s="41"/>
      <c r="AB502" s="38"/>
      <c r="AC502" s="38"/>
      <c r="AD502" s="38"/>
      <c r="AE502" s="11"/>
      <c r="AF502" s="38"/>
      <c r="AH502" s="39"/>
      <c r="AR502" s="4"/>
      <c r="AX502" s="13"/>
      <c r="AY502" s="13"/>
      <c r="AZ502" s="13"/>
      <c r="BA502" s="13"/>
      <c r="BB502" s="13"/>
      <c r="BC502" s="4"/>
      <c r="BE502" s="38"/>
      <c r="BF502" s="38"/>
      <c r="BG502" s="38"/>
      <c r="BH502" s="11"/>
    </row>
    <row r="503" spans="1:60" s="37" customFormat="1" x14ac:dyDescent="0.25">
      <c r="A503" s="153"/>
      <c r="B503" s="46"/>
      <c r="C503" s="46"/>
      <c r="D503" s="17"/>
      <c r="E503" s="15"/>
      <c r="F503" s="16"/>
      <c r="G503" s="21"/>
      <c r="H503" s="18"/>
      <c r="I503" s="16"/>
      <c r="J503" s="16"/>
      <c r="K503" s="16"/>
      <c r="L503" s="16"/>
      <c r="M503" s="23"/>
      <c r="N503" s="16"/>
      <c r="O503" s="16"/>
      <c r="P503" s="16"/>
      <c r="Q503" s="21"/>
      <c r="R503" s="33"/>
      <c r="S503" s="16"/>
      <c r="T503" s="16"/>
      <c r="U503" s="13"/>
      <c r="V503" s="16"/>
      <c r="W503" s="16"/>
      <c r="X503" s="35"/>
      <c r="Y503" s="35"/>
      <c r="Z503" s="11"/>
      <c r="AA503" s="41"/>
      <c r="AB503" s="38"/>
      <c r="AC503" s="38"/>
      <c r="AD503" s="38"/>
      <c r="AE503" s="11"/>
      <c r="AF503" s="38"/>
      <c r="AH503" s="39"/>
      <c r="AR503" s="4"/>
      <c r="AX503" s="13"/>
      <c r="AY503" s="13"/>
      <c r="AZ503" s="13"/>
      <c r="BA503" s="13"/>
      <c r="BB503" s="13"/>
      <c r="BC503" s="4"/>
      <c r="BE503" s="38"/>
      <c r="BF503" s="38"/>
      <c r="BG503" s="38"/>
      <c r="BH503" s="11"/>
    </row>
    <row r="504" spans="1:60" s="37" customFormat="1" x14ac:dyDescent="0.25">
      <c r="A504" s="153"/>
      <c r="B504" s="46"/>
      <c r="C504" s="46"/>
      <c r="D504" s="17"/>
      <c r="E504" s="15"/>
      <c r="F504" s="16"/>
      <c r="G504" s="21"/>
      <c r="H504" s="18"/>
      <c r="I504" s="16"/>
      <c r="J504" s="16"/>
      <c r="K504" s="16"/>
      <c r="L504" s="16"/>
      <c r="M504" s="23"/>
      <c r="N504" s="16"/>
      <c r="O504" s="16"/>
      <c r="P504" s="16"/>
      <c r="Q504" s="21"/>
      <c r="R504" s="33"/>
      <c r="S504" s="16"/>
      <c r="T504" s="16"/>
      <c r="U504" s="13"/>
      <c r="V504" s="16"/>
      <c r="W504" s="16"/>
      <c r="X504" s="35"/>
      <c r="Y504" s="35"/>
      <c r="Z504" s="11"/>
      <c r="AA504" s="41"/>
      <c r="AB504" s="38"/>
      <c r="AC504" s="38"/>
      <c r="AD504" s="38"/>
      <c r="AE504" s="11"/>
      <c r="AF504" s="38"/>
      <c r="AH504" s="39"/>
      <c r="AR504" s="4"/>
      <c r="AX504" s="13"/>
      <c r="AY504" s="13"/>
      <c r="AZ504" s="13"/>
      <c r="BA504" s="13"/>
      <c r="BB504" s="13"/>
      <c r="BC504" s="4"/>
      <c r="BE504" s="38"/>
      <c r="BF504" s="38"/>
      <c r="BG504" s="38"/>
      <c r="BH504" s="11"/>
    </row>
    <row r="505" spans="1:60" s="37" customFormat="1" x14ac:dyDescent="0.25">
      <c r="A505" s="153"/>
      <c r="B505" s="46"/>
      <c r="C505" s="46"/>
      <c r="D505" s="17"/>
      <c r="E505" s="15"/>
      <c r="F505" s="16"/>
      <c r="G505" s="21"/>
      <c r="H505" s="18"/>
      <c r="I505" s="16"/>
      <c r="J505" s="16"/>
      <c r="K505" s="16"/>
      <c r="L505" s="16"/>
      <c r="M505" s="23"/>
      <c r="N505" s="16"/>
      <c r="O505" s="16"/>
      <c r="P505" s="16"/>
      <c r="Q505" s="21"/>
      <c r="R505" s="33"/>
      <c r="S505" s="16"/>
      <c r="T505" s="16"/>
      <c r="U505" s="13"/>
      <c r="V505" s="16"/>
      <c r="W505" s="16"/>
      <c r="X505" s="35"/>
      <c r="Y505" s="35"/>
      <c r="Z505" s="11"/>
      <c r="AA505" s="41"/>
      <c r="AB505" s="38"/>
      <c r="AC505" s="38"/>
      <c r="AD505" s="38"/>
      <c r="AE505" s="11"/>
      <c r="AF505" s="38"/>
      <c r="AH505" s="39"/>
      <c r="AR505" s="4"/>
      <c r="AX505" s="13"/>
      <c r="AY505" s="13"/>
      <c r="AZ505" s="13"/>
      <c r="BA505" s="13"/>
      <c r="BB505" s="13"/>
      <c r="BC505" s="4"/>
      <c r="BE505" s="38"/>
      <c r="BF505" s="38"/>
      <c r="BG505" s="38"/>
      <c r="BH505" s="11"/>
    </row>
    <row r="506" spans="1:60" s="37" customFormat="1" x14ac:dyDescent="0.25">
      <c r="A506" s="153"/>
      <c r="B506" s="46"/>
      <c r="C506" s="46"/>
      <c r="D506" s="17"/>
      <c r="E506" s="15"/>
      <c r="F506" s="16"/>
      <c r="G506" s="21"/>
      <c r="H506" s="18"/>
      <c r="I506" s="16"/>
      <c r="J506" s="16"/>
      <c r="K506" s="16"/>
      <c r="L506" s="16"/>
      <c r="M506" s="23"/>
      <c r="N506" s="16"/>
      <c r="O506" s="16"/>
      <c r="P506" s="16"/>
      <c r="Q506" s="21"/>
      <c r="R506" s="33"/>
      <c r="S506" s="16"/>
      <c r="T506" s="16"/>
      <c r="U506" s="13"/>
      <c r="V506" s="16"/>
      <c r="W506" s="16"/>
      <c r="X506" s="35"/>
      <c r="Y506" s="35"/>
      <c r="Z506" s="11"/>
      <c r="AA506" s="41"/>
      <c r="AB506" s="38"/>
      <c r="AC506" s="38"/>
      <c r="AD506" s="38"/>
      <c r="AE506" s="11"/>
      <c r="AF506" s="38"/>
      <c r="AH506" s="39"/>
      <c r="AR506" s="4"/>
      <c r="AX506" s="13"/>
      <c r="AY506" s="13"/>
      <c r="AZ506" s="13"/>
      <c r="BA506" s="13"/>
      <c r="BB506" s="13"/>
      <c r="BC506" s="4"/>
      <c r="BE506" s="38"/>
      <c r="BF506" s="38"/>
      <c r="BG506" s="38"/>
      <c r="BH506" s="11"/>
    </row>
    <row r="507" spans="1:60" s="37" customFormat="1" x14ac:dyDescent="0.25">
      <c r="A507" s="153"/>
      <c r="B507" s="46"/>
      <c r="C507" s="46"/>
      <c r="D507" s="17"/>
      <c r="E507" s="15"/>
      <c r="F507" s="16"/>
      <c r="G507" s="21"/>
      <c r="H507" s="18"/>
      <c r="I507" s="16"/>
      <c r="J507" s="16"/>
      <c r="K507" s="16"/>
      <c r="L507" s="16"/>
      <c r="M507" s="23"/>
      <c r="N507" s="16"/>
      <c r="O507" s="16"/>
      <c r="P507" s="16"/>
      <c r="Q507" s="21"/>
      <c r="R507" s="33"/>
      <c r="S507" s="16"/>
      <c r="T507" s="16"/>
      <c r="U507" s="13"/>
      <c r="V507" s="16"/>
      <c r="W507" s="16"/>
      <c r="X507" s="35"/>
      <c r="Y507" s="35"/>
      <c r="Z507" s="11"/>
      <c r="AA507" s="41"/>
      <c r="AB507" s="38"/>
      <c r="AC507" s="38"/>
      <c r="AD507" s="38"/>
      <c r="AE507" s="11"/>
      <c r="AF507" s="38"/>
      <c r="AH507" s="39"/>
      <c r="AR507" s="4"/>
      <c r="AX507" s="13"/>
      <c r="AY507" s="13"/>
      <c r="AZ507" s="13"/>
      <c r="BA507" s="13"/>
      <c r="BB507" s="13"/>
      <c r="BC507" s="4"/>
      <c r="BE507" s="38"/>
      <c r="BF507" s="38"/>
      <c r="BG507" s="38"/>
      <c r="BH507" s="11"/>
    </row>
    <row r="508" spans="1:60" s="37" customFormat="1" x14ac:dyDescent="0.25">
      <c r="A508" s="153"/>
      <c r="B508" s="46"/>
      <c r="C508" s="46"/>
      <c r="D508" s="17"/>
      <c r="E508" s="15"/>
      <c r="F508" s="16"/>
      <c r="G508" s="21"/>
      <c r="H508" s="18"/>
      <c r="I508" s="16"/>
      <c r="J508" s="16"/>
      <c r="K508" s="16"/>
      <c r="L508" s="16"/>
      <c r="M508" s="23"/>
      <c r="N508" s="16"/>
      <c r="O508" s="16"/>
      <c r="P508" s="16"/>
      <c r="Q508" s="21"/>
      <c r="R508" s="33"/>
      <c r="S508" s="16"/>
      <c r="T508" s="16"/>
      <c r="U508" s="13"/>
      <c r="V508" s="16"/>
      <c r="W508" s="16"/>
      <c r="X508" s="35"/>
      <c r="Y508" s="35"/>
      <c r="Z508" s="11"/>
      <c r="AA508" s="41"/>
      <c r="AB508" s="38"/>
      <c r="AC508" s="38"/>
      <c r="AD508" s="38"/>
      <c r="AE508" s="11"/>
      <c r="AF508" s="38"/>
      <c r="AH508" s="39"/>
      <c r="AR508" s="4"/>
      <c r="AX508" s="13"/>
      <c r="AY508" s="13"/>
      <c r="AZ508" s="13"/>
      <c r="BA508" s="13"/>
      <c r="BB508" s="13"/>
      <c r="BC508" s="4"/>
      <c r="BE508" s="38"/>
      <c r="BF508" s="38"/>
      <c r="BG508" s="38"/>
      <c r="BH508" s="11"/>
    </row>
    <row r="509" spans="1:60" s="37" customFormat="1" x14ac:dyDescent="0.25">
      <c r="A509" s="153"/>
      <c r="B509" s="46"/>
      <c r="C509" s="46"/>
      <c r="D509" s="17"/>
      <c r="E509" s="15"/>
      <c r="F509" s="16"/>
      <c r="G509" s="21"/>
      <c r="H509" s="18"/>
      <c r="I509" s="16"/>
      <c r="J509" s="16"/>
      <c r="K509" s="16"/>
      <c r="L509" s="16"/>
      <c r="M509" s="23"/>
      <c r="N509" s="16"/>
      <c r="O509" s="16"/>
      <c r="P509" s="16"/>
      <c r="Q509" s="21"/>
      <c r="R509" s="33"/>
      <c r="S509" s="16"/>
      <c r="T509" s="16"/>
      <c r="U509" s="13"/>
      <c r="V509" s="16"/>
      <c r="W509" s="16"/>
      <c r="X509" s="35"/>
      <c r="Y509" s="35"/>
      <c r="Z509" s="11"/>
      <c r="AA509" s="41"/>
      <c r="AB509" s="38"/>
      <c r="AC509" s="38"/>
      <c r="AD509" s="38"/>
      <c r="AE509" s="11"/>
      <c r="AF509" s="38"/>
      <c r="AH509" s="39"/>
      <c r="AR509" s="4"/>
      <c r="AX509" s="13"/>
      <c r="AY509" s="13"/>
      <c r="AZ509" s="13"/>
      <c r="BA509" s="13"/>
      <c r="BB509" s="13"/>
      <c r="BC509" s="4"/>
      <c r="BE509" s="38"/>
      <c r="BF509" s="38"/>
      <c r="BG509" s="38"/>
      <c r="BH509" s="11"/>
    </row>
    <row r="510" spans="1:60" s="37" customFormat="1" x14ac:dyDescent="0.25">
      <c r="A510" s="153"/>
      <c r="B510" s="46"/>
      <c r="C510" s="46"/>
      <c r="D510" s="17"/>
      <c r="E510" s="15"/>
      <c r="F510" s="16"/>
      <c r="G510" s="21"/>
      <c r="H510" s="18"/>
      <c r="I510" s="16"/>
      <c r="J510" s="16"/>
      <c r="K510" s="16"/>
      <c r="L510" s="16"/>
      <c r="M510" s="23"/>
      <c r="N510" s="16"/>
      <c r="O510" s="16"/>
      <c r="P510" s="16"/>
      <c r="Q510" s="21"/>
      <c r="R510" s="33"/>
      <c r="S510" s="16"/>
      <c r="T510" s="16"/>
      <c r="U510" s="13"/>
      <c r="V510" s="16"/>
      <c r="W510" s="16"/>
      <c r="X510" s="35"/>
      <c r="Y510" s="35"/>
      <c r="Z510" s="11"/>
      <c r="AA510" s="41"/>
      <c r="AB510" s="38"/>
      <c r="AC510" s="38"/>
      <c r="AD510" s="38"/>
      <c r="AE510" s="11"/>
      <c r="AF510" s="38"/>
      <c r="AH510" s="39"/>
      <c r="AR510" s="4"/>
      <c r="AX510" s="13"/>
      <c r="AY510" s="13"/>
      <c r="AZ510" s="13"/>
      <c r="BA510" s="13"/>
      <c r="BB510" s="13"/>
      <c r="BC510" s="4"/>
      <c r="BE510" s="38"/>
      <c r="BF510" s="38"/>
      <c r="BG510" s="38"/>
      <c r="BH510" s="11"/>
    </row>
    <row r="511" spans="1:60" s="37" customFormat="1" x14ac:dyDescent="0.25">
      <c r="A511" s="153"/>
      <c r="B511" s="46"/>
      <c r="C511" s="46"/>
      <c r="D511" s="17"/>
      <c r="E511" s="15"/>
      <c r="F511" s="16"/>
      <c r="G511" s="21"/>
      <c r="H511" s="18"/>
      <c r="I511" s="16"/>
      <c r="J511" s="16"/>
      <c r="K511" s="16"/>
      <c r="L511" s="16"/>
      <c r="M511" s="23"/>
      <c r="N511" s="16"/>
      <c r="O511" s="16"/>
      <c r="P511" s="16"/>
      <c r="Q511" s="21"/>
      <c r="R511" s="33"/>
      <c r="S511" s="16"/>
      <c r="T511" s="16"/>
      <c r="U511" s="13"/>
      <c r="V511" s="16"/>
      <c r="W511" s="16"/>
      <c r="X511" s="35"/>
      <c r="Y511" s="35"/>
      <c r="Z511" s="11"/>
      <c r="AA511" s="41"/>
      <c r="AB511" s="38"/>
      <c r="AC511" s="38"/>
      <c r="AD511" s="38"/>
      <c r="AE511" s="11"/>
      <c r="AF511" s="38"/>
      <c r="AH511" s="39"/>
      <c r="AR511" s="4"/>
      <c r="AX511" s="13"/>
      <c r="AY511" s="13"/>
      <c r="AZ511" s="13"/>
      <c r="BA511" s="13"/>
      <c r="BB511" s="13"/>
      <c r="BC511" s="4"/>
      <c r="BE511" s="38"/>
      <c r="BF511" s="38"/>
      <c r="BG511" s="38"/>
      <c r="BH511" s="11"/>
    </row>
    <row r="512" spans="1:60" s="37" customFormat="1" x14ac:dyDescent="0.25">
      <c r="A512" s="153"/>
      <c r="B512" s="46"/>
      <c r="C512" s="46"/>
      <c r="D512" s="17"/>
      <c r="E512" s="15"/>
      <c r="F512" s="16"/>
      <c r="G512" s="21"/>
      <c r="H512" s="18"/>
      <c r="I512" s="16"/>
      <c r="J512" s="16"/>
      <c r="K512" s="16"/>
      <c r="L512" s="16"/>
      <c r="M512" s="23"/>
      <c r="N512" s="16"/>
      <c r="O512" s="16"/>
      <c r="P512" s="16"/>
      <c r="Q512" s="21"/>
      <c r="R512" s="33"/>
      <c r="S512" s="16"/>
      <c r="T512" s="16"/>
      <c r="U512" s="13"/>
      <c r="V512" s="16"/>
      <c r="W512" s="16"/>
      <c r="X512" s="35"/>
      <c r="Y512" s="35"/>
      <c r="Z512" s="11"/>
      <c r="AA512" s="41"/>
      <c r="AB512" s="38"/>
      <c r="AC512" s="38"/>
      <c r="AD512" s="38"/>
      <c r="AE512" s="11"/>
      <c r="AF512" s="38"/>
      <c r="AH512" s="39"/>
      <c r="AR512" s="4"/>
      <c r="AX512" s="13"/>
      <c r="AY512" s="13"/>
      <c r="AZ512" s="13"/>
      <c r="BA512" s="13"/>
      <c r="BB512" s="13"/>
      <c r="BC512" s="4"/>
      <c r="BE512" s="38"/>
      <c r="BF512" s="38"/>
      <c r="BG512" s="38"/>
      <c r="BH512" s="11"/>
    </row>
    <row r="513" spans="1:60" s="37" customFormat="1" x14ac:dyDescent="0.25">
      <c r="A513" s="153"/>
      <c r="B513" s="46"/>
      <c r="C513" s="46"/>
      <c r="D513" s="17"/>
      <c r="E513" s="15"/>
      <c r="F513" s="16"/>
      <c r="G513" s="21"/>
      <c r="H513" s="18"/>
      <c r="I513" s="16"/>
      <c r="J513" s="16"/>
      <c r="K513" s="16"/>
      <c r="L513" s="16"/>
      <c r="M513" s="23"/>
      <c r="N513" s="16"/>
      <c r="O513" s="16"/>
      <c r="P513" s="16"/>
      <c r="Q513" s="21"/>
      <c r="R513" s="33"/>
      <c r="S513" s="16"/>
      <c r="T513" s="16"/>
      <c r="U513" s="13"/>
      <c r="V513" s="16"/>
      <c r="W513" s="16"/>
      <c r="X513" s="35"/>
      <c r="Y513" s="35"/>
      <c r="Z513" s="11"/>
      <c r="AA513" s="41"/>
      <c r="AB513" s="38"/>
      <c r="AC513" s="38"/>
      <c r="AD513" s="38"/>
      <c r="AE513" s="11"/>
      <c r="AF513" s="38"/>
      <c r="AH513" s="39"/>
      <c r="AR513" s="4"/>
      <c r="AX513" s="13"/>
      <c r="AY513" s="13"/>
      <c r="AZ513" s="13"/>
      <c r="BA513" s="13"/>
      <c r="BB513" s="13"/>
      <c r="BC513" s="4"/>
      <c r="BE513" s="38"/>
      <c r="BF513" s="38"/>
      <c r="BG513" s="38"/>
      <c r="BH513" s="11"/>
    </row>
    <row r="514" spans="1:60" s="37" customFormat="1" x14ac:dyDescent="0.25">
      <c r="A514" s="153"/>
      <c r="B514" s="46"/>
      <c r="C514" s="46"/>
      <c r="D514" s="17"/>
      <c r="E514" s="15"/>
      <c r="F514" s="16"/>
      <c r="G514" s="21"/>
      <c r="H514" s="18"/>
      <c r="I514" s="16"/>
      <c r="J514" s="16"/>
      <c r="K514" s="16"/>
      <c r="L514" s="16"/>
      <c r="M514" s="23"/>
      <c r="N514" s="16"/>
      <c r="O514" s="16"/>
      <c r="P514" s="16"/>
      <c r="Q514" s="21"/>
      <c r="R514" s="33"/>
      <c r="S514" s="16"/>
      <c r="T514" s="16"/>
      <c r="U514" s="13"/>
      <c r="V514" s="16"/>
      <c r="W514" s="16"/>
      <c r="X514" s="35"/>
      <c r="Y514" s="35"/>
      <c r="Z514" s="11"/>
      <c r="AA514" s="41"/>
      <c r="AB514" s="38"/>
      <c r="AC514" s="38"/>
      <c r="AD514" s="38"/>
      <c r="AE514" s="11"/>
      <c r="AF514" s="38"/>
      <c r="AH514" s="39"/>
      <c r="AR514" s="4"/>
      <c r="AX514" s="13"/>
      <c r="AY514" s="13"/>
      <c r="AZ514" s="13"/>
      <c r="BA514" s="13"/>
      <c r="BB514" s="13"/>
      <c r="BC514" s="4"/>
      <c r="BE514" s="38"/>
      <c r="BF514" s="38"/>
      <c r="BG514" s="38"/>
      <c r="BH514" s="11"/>
    </row>
    <row r="515" spans="1:60" s="37" customFormat="1" x14ac:dyDescent="0.25">
      <c r="A515" s="153"/>
      <c r="B515" s="46"/>
      <c r="C515" s="46"/>
      <c r="D515" s="17"/>
      <c r="E515" s="15"/>
      <c r="F515" s="16"/>
      <c r="G515" s="21"/>
      <c r="H515" s="18"/>
      <c r="I515" s="16"/>
      <c r="J515" s="16"/>
      <c r="K515" s="16"/>
      <c r="L515" s="16"/>
      <c r="M515" s="23"/>
      <c r="N515" s="16"/>
      <c r="O515" s="16"/>
      <c r="P515" s="16"/>
      <c r="Q515" s="21"/>
      <c r="R515" s="33"/>
      <c r="S515" s="16"/>
      <c r="T515" s="16"/>
      <c r="U515" s="13"/>
      <c r="V515" s="16"/>
      <c r="W515" s="16"/>
      <c r="X515" s="35"/>
      <c r="Y515" s="35"/>
      <c r="Z515" s="11"/>
      <c r="AA515" s="41"/>
      <c r="AB515" s="38"/>
      <c r="AC515" s="38"/>
      <c r="AD515" s="38"/>
      <c r="AE515" s="11"/>
      <c r="AF515" s="38"/>
      <c r="AH515" s="39"/>
      <c r="AR515" s="4"/>
      <c r="AX515" s="13"/>
      <c r="AY515" s="13"/>
      <c r="AZ515" s="13"/>
      <c r="BA515" s="13"/>
      <c r="BB515" s="13"/>
      <c r="BC515" s="4"/>
      <c r="BE515" s="38"/>
      <c r="BF515" s="38"/>
      <c r="BG515" s="38"/>
      <c r="BH515" s="11"/>
    </row>
    <row r="516" spans="1:60" s="37" customFormat="1" x14ac:dyDescent="0.25">
      <c r="A516" s="153"/>
      <c r="B516" s="46"/>
      <c r="C516" s="46"/>
      <c r="D516" s="17"/>
      <c r="E516" s="15"/>
      <c r="F516" s="16"/>
      <c r="G516" s="21"/>
      <c r="H516" s="18"/>
      <c r="I516" s="16"/>
      <c r="J516" s="16"/>
      <c r="K516" s="16"/>
      <c r="L516" s="16"/>
      <c r="M516" s="23"/>
      <c r="N516" s="16"/>
      <c r="O516" s="16"/>
      <c r="P516" s="16"/>
      <c r="Q516" s="21"/>
      <c r="R516" s="33"/>
      <c r="S516" s="16"/>
      <c r="T516" s="16"/>
      <c r="U516" s="13"/>
      <c r="V516" s="16"/>
      <c r="W516" s="16"/>
      <c r="X516" s="35"/>
      <c r="Y516" s="35"/>
      <c r="Z516" s="11"/>
      <c r="AA516" s="41"/>
      <c r="AB516" s="38"/>
      <c r="AC516" s="38"/>
      <c r="AD516" s="38"/>
      <c r="AE516" s="11"/>
      <c r="AF516" s="38"/>
      <c r="AH516" s="39"/>
      <c r="AR516" s="4"/>
      <c r="AX516" s="13"/>
      <c r="AY516" s="13"/>
      <c r="AZ516" s="13"/>
      <c r="BA516" s="13"/>
      <c r="BB516" s="13"/>
      <c r="BC516" s="4"/>
      <c r="BE516" s="38"/>
      <c r="BF516" s="38"/>
      <c r="BG516" s="38"/>
      <c r="BH516" s="11"/>
    </row>
    <row r="517" spans="1:60" s="37" customFormat="1" x14ac:dyDescent="0.25">
      <c r="A517" s="153"/>
      <c r="B517" s="46"/>
      <c r="C517" s="46"/>
      <c r="D517" s="17"/>
      <c r="E517" s="15"/>
      <c r="F517" s="16"/>
      <c r="G517" s="21"/>
      <c r="H517" s="18"/>
      <c r="I517" s="16"/>
      <c r="J517" s="16"/>
      <c r="K517" s="16"/>
      <c r="L517" s="16"/>
      <c r="M517" s="23"/>
      <c r="N517" s="16"/>
      <c r="O517" s="16"/>
      <c r="P517" s="16"/>
      <c r="Q517" s="21"/>
      <c r="R517" s="33"/>
      <c r="S517" s="16"/>
      <c r="T517" s="16"/>
      <c r="U517" s="13"/>
      <c r="V517" s="16"/>
      <c r="W517" s="16"/>
      <c r="X517" s="35"/>
      <c r="Y517" s="35"/>
      <c r="Z517" s="11"/>
      <c r="AA517" s="41"/>
      <c r="AB517" s="38"/>
      <c r="AC517" s="38"/>
      <c r="AD517" s="38"/>
      <c r="AE517" s="11"/>
      <c r="AF517" s="38"/>
      <c r="AH517" s="39"/>
      <c r="AR517" s="4"/>
      <c r="AX517" s="13"/>
      <c r="AY517" s="13"/>
      <c r="AZ517" s="13"/>
      <c r="BA517" s="13"/>
      <c r="BB517" s="13"/>
      <c r="BC517" s="4"/>
      <c r="BE517" s="38"/>
      <c r="BF517" s="38"/>
      <c r="BG517" s="38"/>
      <c r="BH517" s="11"/>
    </row>
    <row r="518" spans="1:60" s="37" customFormat="1" x14ac:dyDescent="0.25">
      <c r="A518" s="153"/>
      <c r="B518" s="46"/>
      <c r="C518" s="46"/>
      <c r="D518" s="17"/>
      <c r="E518" s="15"/>
      <c r="F518" s="16"/>
      <c r="G518" s="21"/>
      <c r="H518" s="18"/>
      <c r="I518" s="16"/>
      <c r="J518" s="16"/>
      <c r="K518" s="16"/>
      <c r="L518" s="16"/>
      <c r="M518" s="23"/>
      <c r="N518" s="16"/>
      <c r="O518" s="16"/>
      <c r="P518" s="16"/>
      <c r="Q518" s="21"/>
      <c r="R518" s="33"/>
      <c r="S518" s="16"/>
      <c r="T518" s="16"/>
      <c r="U518" s="13"/>
      <c r="V518" s="16"/>
      <c r="W518" s="16"/>
      <c r="X518" s="35"/>
      <c r="Y518" s="35"/>
      <c r="Z518" s="11"/>
      <c r="AA518" s="41"/>
      <c r="AB518" s="38"/>
      <c r="AC518" s="38"/>
      <c r="AD518" s="38"/>
      <c r="AE518" s="11"/>
      <c r="AF518" s="38"/>
      <c r="AH518" s="39"/>
      <c r="AR518" s="4"/>
      <c r="AX518" s="13"/>
      <c r="AY518" s="13"/>
      <c r="AZ518" s="13"/>
      <c r="BA518" s="13"/>
      <c r="BB518" s="13"/>
      <c r="BC518" s="4"/>
      <c r="BE518" s="38"/>
      <c r="BF518" s="38"/>
      <c r="BG518" s="38"/>
      <c r="BH518" s="11"/>
    </row>
    <row r="519" spans="1:60" s="37" customFormat="1" x14ac:dyDescent="0.25">
      <c r="A519" s="153"/>
      <c r="B519" s="46"/>
      <c r="C519" s="46"/>
      <c r="D519" s="17"/>
      <c r="E519" s="15"/>
      <c r="F519" s="16"/>
      <c r="G519" s="21"/>
      <c r="H519" s="18"/>
      <c r="I519" s="16"/>
      <c r="J519" s="16"/>
      <c r="K519" s="16"/>
      <c r="L519" s="16"/>
      <c r="M519" s="23"/>
      <c r="N519" s="16"/>
      <c r="O519" s="16"/>
      <c r="P519" s="16"/>
      <c r="Q519" s="21"/>
      <c r="R519" s="33"/>
      <c r="S519" s="16"/>
      <c r="T519" s="16"/>
      <c r="U519" s="13"/>
      <c r="V519" s="16"/>
      <c r="W519" s="16"/>
      <c r="X519" s="35"/>
      <c r="Y519" s="35"/>
      <c r="Z519" s="11"/>
      <c r="AA519" s="41"/>
      <c r="AB519" s="38"/>
      <c r="AC519" s="38"/>
      <c r="AD519" s="38"/>
      <c r="AE519" s="11"/>
      <c r="AF519" s="38"/>
      <c r="AH519" s="39"/>
      <c r="AR519" s="4"/>
      <c r="AX519" s="13"/>
      <c r="AY519" s="13"/>
      <c r="AZ519" s="13"/>
      <c r="BA519" s="13"/>
      <c r="BB519" s="13"/>
      <c r="BC519" s="4"/>
      <c r="BE519" s="38"/>
      <c r="BF519" s="38"/>
      <c r="BG519" s="38"/>
      <c r="BH519" s="11"/>
    </row>
    <row r="520" spans="1:60" s="37" customFormat="1" x14ac:dyDescent="0.25">
      <c r="A520" s="153"/>
      <c r="B520" s="46"/>
      <c r="C520" s="46"/>
      <c r="D520" s="17"/>
      <c r="E520" s="15"/>
      <c r="F520" s="16"/>
      <c r="G520" s="21"/>
      <c r="H520" s="18"/>
      <c r="I520" s="16"/>
      <c r="J520" s="16"/>
      <c r="K520" s="16"/>
      <c r="L520" s="16"/>
      <c r="M520" s="23"/>
      <c r="N520" s="16"/>
      <c r="O520" s="16"/>
      <c r="P520" s="16"/>
      <c r="Q520" s="21"/>
      <c r="R520" s="33"/>
      <c r="S520" s="16"/>
      <c r="T520" s="16"/>
      <c r="U520" s="13"/>
      <c r="V520" s="16"/>
      <c r="W520" s="16"/>
      <c r="X520" s="35"/>
      <c r="Y520" s="35"/>
      <c r="Z520" s="11"/>
      <c r="AA520" s="41"/>
      <c r="AB520" s="38"/>
      <c r="AC520" s="38"/>
      <c r="AD520" s="38"/>
      <c r="AE520" s="11"/>
      <c r="AF520" s="38"/>
      <c r="AH520" s="39"/>
      <c r="AR520" s="4"/>
      <c r="AX520" s="13"/>
      <c r="AY520" s="13"/>
      <c r="AZ520" s="13"/>
      <c r="BA520" s="13"/>
      <c r="BB520" s="13"/>
      <c r="BC520" s="4"/>
      <c r="BE520" s="38"/>
      <c r="BF520" s="38"/>
      <c r="BG520" s="38"/>
      <c r="BH520" s="11"/>
    </row>
    <row r="521" spans="1:60" s="37" customFormat="1" x14ac:dyDescent="0.25">
      <c r="A521" s="153"/>
      <c r="B521" s="46"/>
      <c r="C521" s="46"/>
      <c r="D521" s="17"/>
      <c r="E521" s="15"/>
      <c r="F521" s="16"/>
      <c r="G521" s="21"/>
      <c r="H521" s="18"/>
      <c r="I521" s="16"/>
      <c r="J521" s="16"/>
      <c r="K521" s="16"/>
      <c r="L521" s="16"/>
      <c r="M521" s="23"/>
      <c r="N521" s="16"/>
      <c r="O521" s="16"/>
      <c r="P521" s="16"/>
      <c r="Q521" s="21"/>
      <c r="R521" s="33"/>
      <c r="S521" s="16"/>
      <c r="T521" s="16"/>
      <c r="U521" s="13"/>
      <c r="V521" s="16"/>
      <c r="W521" s="16"/>
      <c r="X521" s="35"/>
      <c r="Y521" s="35"/>
      <c r="Z521" s="11"/>
      <c r="AA521" s="41"/>
      <c r="AB521" s="38"/>
      <c r="AC521" s="38"/>
      <c r="AD521" s="38"/>
      <c r="AE521" s="11"/>
      <c r="AF521" s="38"/>
      <c r="AH521" s="39"/>
      <c r="AR521" s="4"/>
      <c r="AX521" s="13"/>
      <c r="AY521" s="13"/>
      <c r="AZ521" s="13"/>
      <c r="BA521" s="13"/>
      <c r="BB521" s="13"/>
      <c r="BC521" s="4"/>
      <c r="BE521" s="38"/>
      <c r="BF521" s="38"/>
      <c r="BG521" s="38"/>
      <c r="BH521" s="11"/>
    </row>
    <row r="522" spans="1:60" s="37" customFormat="1" x14ac:dyDescent="0.25">
      <c r="A522" s="153"/>
      <c r="B522" s="46"/>
      <c r="C522" s="46"/>
      <c r="D522" s="17"/>
      <c r="E522" s="15"/>
      <c r="F522" s="16"/>
      <c r="G522" s="21"/>
      <c r="H522" s="18"/>
      <c r="I522" s="16"/>
      <c r="J522" s="16"/>
      <c r="K522" s="16"/>
      <c r="L522" s="16"/>
      <c r="M522" s="23"/>
      <c r="N522" s="16"/>
      <c r="O522" s="16"/>
      <c r="P522" s="16"/>
      <c r="Q522" s="21"/>
      <c r="R522" s="33"/>
      <c r="S522" s="16"/>
      <c r="T522" s="16"/>
      <c r="U522" s="13"/>
      <c r="V522" s="16"/>
      <c r="W522" s="16"/>
      <c r="X522" s="35"/>
      <c r="Y522" s="35"/>
      <c r="Z522" s="11"/>
      <c r="AA522" s="41"/>
      <c r="AB522" s="38"/>
      <c r="AC522" s="38"/>
      <c r="AD522" s="38"/>
      <c r="AE522" s="11"/>
      <c r="AF522" s="38"/>
      <c r="AH522" s="39"/>
      <c r="AR522" s="4"/>
      <c r="AX522" s="13"/>
      <c r="AY522" s="13"/>
      <c r="AZ522" s="13"/>
      <c r="BA522" s="13"/>
      <c r="BB522" s="13"/>
      <c r="BC522" s="4"/>
      <c r="BE522" s="38"/>
      <c r="BF522" s="38"/>
      <c r="BG522" s="38"/>
      <c r="BH522" s="11"/>
    </row>
    <row r="523" spans="1:60" s="37" customFormat="1" x14ac:dyDescent="0.25">
      <c r="A523" s="153"/>
      <c r="B523" s="46"/>
      <c r="C523" s="46"/>
      <c r="D523" s="17"/>
      <c r="E523" s="15"/>
      <c r="F523" s="16"/>
      <c r="G523" s="21"/>
      <c r="H523" s="18"/>
      <c r="I523" s="16"/>
      <c r="J523" s="16"/>
      <c r="K523" s="16"/>
      <c r="L523" s="16"/>
      <c r="M523" s="23"/>
      <c r="N523" s="16"/>
      <c r="O523" s="16"/>
      <c r="P523" s="16"/>
      <c r="Q523" s="21"/>
      <c r="R523" s="33"/>
      <c r="S523" s="16"/>
      <c r="T523" s="16"/>
      <c r="U523" s="13"/>
      <c r="V523" s="16"/>
      <c r="W523" s="16"/>
      <c r="X523" s="35"/>
      <c r="Y523" s="35"/>
      <c r="Z523" s="11"/>
      <c r="AA523" s="41"/>
      <c r="AB523" s="38"/>
      <c r="AC523" s="38"/>
      <c r="AD523" s="38"/>
      <c r="AE523" s="11"/>
      <c r="AF523" s="38"/>
      <c r="AH523" s="39"/>
      <c r="AR523" s="4"/>
      <c r="AX523" s="13"/>
      <c r="AY523" s="13"/>
      <c r="AZ523" s="13"/>
      <c r="BA523" s="13"/>
      <c r="BB523" s="13"/>
      <c r="BC523" s="4"/>
      <c r="BE523" s="38"/>
      <c r="BF523" s="38"/>
      <c r="BG523" s="38"/>
      <c r="BH523" s="11"/>
    </row>
    <row r="524" spans="1:60" s="37" customFormat="1" x14ac:dyDescent="0.25">
      <c r="A524" s="153"/>
      <c r="B524" s="46"/>
      <c r="C524" s="46"/>
      <c r="D524" s="17"/>
      <c r="E524" s="15"/>
      <c r="F524" s="16"/>
      <c r="G524" s="21"/>
      <c r="H524" s="18"/>
      <c r="I524" s="16"/>
      <c r="J524" s="16"/>
      <c r="K524" s="16"/>
      <c r="L524" s="16"/>
      <c r="M524" s="23"/>
      <c r="N524" s="16"/>
      <c r="O524" s="16"/>
      <c r="P524" s="16"/>
      <c r="Q524" s="21"/>
      <c r="R524" s="33"/>
      <c r="S524" s="16"/>
      <c r="T524" s="16"/>
      <c r="U524" s="13"/>
      <c r="V524" s="16"/>
      <c r="W524" s="16"/>
      <c r="X524" s="35"/>
      <c r="Y524" s="35"/>
      <c r="Z524" s="11"/>
      <c r="AA524" s="41"/>
      <c r="AB524" s="38"/>
      <c r="AC524" s="38"/>
      <c r="AD524" s="38"/>
      <c r="AE524" s="11"/>
      <c r="AF524" s="38"/>
      <c r="AH524" s="39"/>
      <c r="AR524" s="4"/>
      <c r="AX524" s="13"/>
      <c r="AY524" s="13"/>
      <c r="AZ524" s="13"/>
      <c r="BA524" s="13"/>
      <c r="BB524" s="13"/>
      <c r="BC524" s="4"/>
      <c r="BE524" s="38"/>
      <c r="BF524" s="38"/>
      <c r="BG524" s="38"/>
      <c r="BH524" s="11"/>
    </row>
    <row r="525" spans="1:60" s="37" customFormat="1" x14ac:dyDescent="0.25">
      <c r="A525" s="153"/>
      <c r="B525" s="46"/>
      <c r="C525" s="46"/>
      <c r="D525" s="17"/>
      <c r="E525" s="15"/>
      <c r="F525" s="16"/>
      <c r="G525" s="21"/>
      <c r="H525" s="18"/>
      <c r="I525" s="16"/>
      <c r="J525" s="16"/>
      <c r="K525" s="16"/>
      <c r="L525" s="16"/>
      <c r="M525" s="23"/>
      <c r="N525" s="16"/>
      <c r="O525" s="16"/>
      <c r="P525" s="16"/>
      <c r="Q525" s="21"/>
      <c r="R525" s="33"/>
      <c r="S525" s="16"/>
      <c r="T525" s="16"/>
      <c r="U525" s="13"/>
      <c r="V525" s="16"/>
      <c r="W525" s="16"/>
      <c r="X525" s="35"/>
      <c r="Y525" s="35"/>
      <c r="Z525" s="11"/>
      <c r="AA525" s="41"/>
      <c r="AB525" s="38"/>
      <c r="AC525" s="38"/>
      <c r="AD525" s="38"/>
      <c r="AE525" s="11"/>
      <c r="AF525" s="38"/>
      <c r="AH525" s="39"/>
      <c r="AR525" s="4"/>
      <c r="AX525" s="13"/>
      <c r="AY525" s="13"/>
      <c r="AZ525" s="13"/>
      <c r="BA525" s="13"/>
      <c r="BB525" s="13"/>
      <c r="BC525" s="4"/>
      <c r="BE525" s="38"/>
      <c r="BF525" s="38"/>
      <c r="BG525" s="38"/>
      <c r="BH525" s="11"/>
    </row>
    <row r="526" spans="1:60" s="37" customFormat="1" x14ac:dyDescent="0.25">
      <c r="A526" s="153"/>
      <c r="B526" s="46"/>
      <c r="C526" s="46"/>
      <c r="D526" s="17"/>
      <c r="E526" s="15"/>
      <c r="F526" s="16"/>
      <c r="G526" s="21"/>
      <c r="H526" s="18"/>
      <c r="I526" s="16"/>
      <c r="J526" s="16"/>
      <c r="K526" s="16"/>
      <c r="L526" s="16"/>
      <c r="M526" s="23"/>
      <c r="N526" s="16"/>
      <c r="O526" s="16"/>
      <c r="P526" s="16"/>
      <c r="Q526" s="21"/>
      <c r="R526" s="33"/>
      <c r="S526" s="16"/>
      <c r="T526" s="16"/>
      <c r="U526" s="13"/>
      <c r="V526" s="16"/>
      <c r="W526" s="16"/>
      <c r="X526" s="35"/>
      <c r="Y526" s="35"/>
      <c r="Z526" s="11"/>
      <c r="AA526" s="41"/>
      <c r="AB526" s="38"/>
      <c r="AC526" s="38"/>
      <c r="AD526" s="38"/>
      <c r="AE526" s="11"/>
      <c r="AF526" s="38"/>
      <c r="AH526" s="39"/>
      <c r="AR526" s="4"/>
      <c r="AX526" s="13"/>
      <c r="AY526" s="13"/>
      <c r="AZ526" s="13"/>
      <c r="BA526" s="13"/>
      <c r="BB526" s="13"/>
      <c r="BC526" s="4"/>
      <c r="BE526" s="38"/>
      <c r="BF526" s="38"/>
      <c r="BG526" s="38"/>
      <c r="BH526" s="11"/>
    </row>
    <row r="527" spans="1:60" s="37" customFormat="1" x14ac:dyDescent="0.25">
      <c r="A527" s="153"/>
      <c r="B527" s="46"/>
      <c r="C527" s="46"/>
      <c r="D527" s="17"/>
      <c r="E527" s="15"/>
      <c r="F527" s="16"/>
      <c r="G527" s="21"/>
      <c r="H527" s="18"/>
      <c r="I527" s="16"/>
      <c r="J527" s="16"/>
      <c r="K527" s="16"/>
      <c r="L527" s="16"/>
      <c r="M527" s="23"/>
      <c r="N527" s="16"/>
      <c r="O527" s="16"/>
      <c r="P527" s="16"/>
      <c r="Q527" s="21"/>
      <c r="R527" s="33"/>
      <c r="S527" s="16"/>
      <c r="T527" s="16"/>
      <c r="U527" s="13"/>
      <c r="V527" s="16"/>
      <c r="W527" s="16"/>
      <c r="X527" s="35"/>
      <c r="Y527" s="35"/>
      <c r="Z527" s="11"/>
      <c r="AA527" s="41"/>
      <c r="AB527" s="38"/>
      <c r="AC527" s="38"/>
      <c r="AD527" s="38"/>
      <c r="AE527" s="11"/>
      <c r="AF527" s="38"/>
      <c r="AH527" s="39"/>
      <c r="AR527" s="4"/>
      <c r="AX527" s="13"/>
      <c r="AY527" s="13"/>
      <c r="AZ527" s="13"/>
      <c r="BA527" s="13"/>
      <c r="BB527" s="13"/>
      <c r="BC527" s="4"/>
      <c r="BE527" s="38"/>
      <c r="BF527" s="38"/>
      <c r="BG527" s="38"/>
      <c r="BH527" s="11"/>
    </row>
    <row r="528" spans="1:60" s="37" customFormat="1" x14ac:dyDescent="0.25">
      <c r="A528" s="153"/>
      <c r="B528" s="46"/>
      <c r="C528" s="46"/>
      <c r="D528" s="17"/>
      <c r="E528" s="15"/>
      <c r="F528" s="16"/>
      <c r="G528" s="21"/>
      <c r="H528" s="18"/>
      <c r="I528" s="16"/>
      <c r="J528" s="16"/>
      <c r="K528" s="16"/>
      <c r="L528" s="16"/>
      <c r="M528" s="23"/>
      <c r="N528" s="16"/>
      <c r="O528" s="16"/>
      <c r="P528" s="16"/>
      <c r="Q528" s="21"/>
      <c r="R528" s="33"/>
      <c r="S528" s="16"/>
      <c r="T528" s="16"/>
      <c r="U528" s="13"/>
      <c r="V528" s="16"/>
      <c r="W528" s="16"/>
      <c r="X528" s="35"/>
      <c r="Y528" s="35"/>
      <c r="Z528" s="11"/>
      <c r="AA528" s="41"/>
      <c r="AB528" s="38"/>
      <c r="AC528" s="38"/>
      <c r="AD528" s="38"/>
      <c r="AE528" s="11"/>
      <c r="AF528" s="38"/>
      <c r="AH528" s="39"/>
      <c r="AR528" s="4"/>
      <c r="AX528" s="13"/>
      <c r="AY528" s="13"/>
      <c r="AZ528" s="13"/>
      <c r="BA528" s="13"/>
      <c r="BB528" s="13"/>
      <c r="BC528" s="4"/>
      <c r="BE528" s="38"/>
      <c r="BF528" s="38"/>
      <c r="BG528" s="38"/>
      <c r="BH528" s="11"/>
    </row>
    <row r="529" spans="1:60" s="37" customFormat="1" x14ac:dyDescent="0.25">
      <c r="A529" s="153"/>
      <c r="B529" s="46"/>
      <c r="C529" s="46"/>
      <c r="D529" s="17"/>
      <c r="E529" s="15"/>
      <c r="F529" s="16"/>
      <c r="G529" s="21"/>
      <c r="H529" s="18"/>
      <c r="I529" s="16"/>
      <c r="J529" s="16"/>
      <c r="K529" s="16"/>
      <c r="L529" s="16"/>
      <c r="M529" s="23"/>
      <c r="N529" s="16"/>
      <c r="O529" s="16"/>
      <c r="P529" s="16"/>
      <c r="Q529" s="21"/>
      <c r="R529" s="33"/>
      <c r="S529" s="16"/>
      <c r="T529" s="16"/>
      <c r="U529" s="13"/>
      <c r="V529" s="16"/>
      <c r="W529" s="16"/>
      <c r="X529" s="35"/>
      <c r="Y529" s="35"/>
      <c r="Z529" s="11"/>
      <c r="AA529" s="41"/>
      <c r="AB529" s="38"/>
      <c r="AC529" s="38"/>
      <c r="AD529" s="38"/>
      <c r="AE529" s="11"/>
      <c r="AF529" s="38"/>
      <c r="AH529" s="39"/>
      <c r="AR529" s="4"/>
      <c r="AX529" s="13"/>
      <c r="AY529" s="13"/>
      <c r="AZ529" s="13"/>
      <c r="BA529" s="13"/>
      <c r="BB529" s="13"/>
      <c r="BC529" s="4"/>
      <c r="BE529" s="38"/>
      <c r="BF529" s="38"/>
      <c r="BG529" s="38"/>
      <c r="BH529" s="11"/>
    </row>
    <row r="530" spans="1:60" s="37" customFormat="1" x14ac:dyDescent="0.25">
      <c r="A530" s="153"/>
      <c r="B530" s="46"/>
      <c r="C530" s="46"/>
      <c r="D530" s="17"/>
      <c r="E530" s="15"/>
      <c r="F530" s="16"/>
      <c r="G530" s="21"/>
      <c r="H530" s="18"/>
      <c r="I530" s="16"/>
      <c r="J530" s="16"/>
      <c r="K530" s="16"/>
      <c r="L530" s="16"/>
      <c r="M530" s="23"/>
      <c r="N530" s="16"/>
      <c r="O530" s="16"/>
      <c r="P530" s="16"/>
      <c r="Q530" s="21"/>
      <c r="R530" s="33"/>
      <c r="S530" s="16"/>
      <c r="T530" s="16"/>
      <c r="U530" s="13"/>
      <c r="V530" s="16"/>
      <c r="W530" s="16"/>
      <c r="X530" s="35"/>
      <c r="Y530" s="35"/>
      <c r="Z530" s="11"/>
      <c r="AA530" s="41"/>
      <c r="AB530" s="38"/>
      <c r="AC530" s="38"/>
      <c r="AD530" s="38"/>
      <c r="AE530" s="11"/>
      <c r="AF530" s="38"/>
      <c r="AH530" s="39"/>
      <c r="AR530" s="4"/>
      <c r="AX530" s="13"/>
      <c r="AY530" s="13"/>
      <c r="AZ530" s="13"/>
      <c r="BA530" s="13"/>
      <c r="BB530" s="13"/>
      <c r="BC530" s="4"/>
      <c r="BE530" s="38"/>
      <c r="BF530" s="38"/>
      <c r="BG530" s="38"/>
      <c r="BH530" s="11"/>
    </row>
    <row r="531" spans="1:60" s="37" customFormat="1" x14ac:dyDescent="0.25">
      <c r="A531" s="153"/>
      <c r="B531" s="46"/>
      <c r="C531" s="46"/>
      <c r="D531" s="17"/>
      <c r="E531" s="15"/>
      <c r="F531" s="16"/>
      <c r="G531" s="21"/>
      <c r="H531" s="18"/>
      <c r="I531" s="16"/>
      <c r="J531" s="16"/>
      <c r="K531" s="16"/>
      <c r="L531" s="16"/>
      <c r="M531" s="23"/>
      <c r="N531" s="16"/>
      <c r="O531" s="16"/>
      <c r="P531" s="16"/>
      <c r="Q531" s="21"/>
      <c r="R531" s="33"/>
      <c r="S531" s="16"/>
      <c r="T531" s="16"/>
      <c r="U531" s="13"/>
      <c r="V531" s="16"/>
      <c r="W531" s="16"/>
      <c r="X531" s="35"/>
      <c r="Y531" s="35"/>
      <c r="Z531" s="11"/>
      <c r="AA531" s="41"/>
      <c r="AB531" s="38"/>
      <c r="AC531" s="38"/>
      <c r="AD531" s="38"/>
      <c r="AE531" s="11"/>
      <c r="AF531" s="38"/>
      <c r="AH531" s="39"/>
      <c r="AR531" s="4"/>
      <c r="AX531" s="13"/>
      <c r="AY531" s="13"/>
      <c r="AZ531" s="13"/>
      <c r="BA531" s="13"/>
      <c r="BB531" s="13"/>
      <c r="BC531" s="4"/>
      <c r="BE531" s="38"/>
      <c r="BF531" s="38"/>
      <c r="BG531" s="38"/>
      <c r="BH531" s="11"/>
    </row>
    <row r="532" spans="1:60" s="37" customFormat="1" x14ac:dyDescent="0.25">
      <c r="A532" s="153"/>
      <c r="B532" s="46"/>
      <c r="C532" s="46"/>
      <c r="D532" s="17"/>
      <c r="E532" s="15"/>
      <c r="F532" s="16"/>
      <c r="G532" s="21"/>
      <c r="H532" s="18"/>
      <c r="I532" s="16"/>
      <c r="J532" s="16"/>
      <c r="K532" s="16"/>
      <c r="L532" s="16"/>
      <c r="M532" s="23"/>
      <c r="N532" s="16"/>
      <c r="O532" s="16"/>
      <c r="P532" s="16"/>
      <c r="Q532" s="21"/>
      <c r="R532" s="33"/>
      <c r="S532" s="16"/>
      <c r="T532" s="16"/>
      <c r="U532" s="13"/>
      <c r="V532" s="16"/>
      <c r="W532" s="16"/>
      <c r="X532" s="35"/>
      <c r="Y532" s="35"/>
      <c r="Z532" s="11"/>
      <c r="AA532" s="41"/>
      <c r="AB532" s="38"/>
      <c r="AC532" s="38"/>
      <c r="AD532" s="38"/>
      <c r="AE532" s="11"/>
      <c r="AF532" s="38"/>
      <c r="AH532" s="39"/>
      <c r="AR532" s="4"/>
      <c r="AX532" s="13"/>
      <c r="AY532" s="13"/>
      <c r="AZ532" s="13"/>
      <c r="BA532" s="13"/>
      <c r="BB532" s="13"/>
      <c r="BC532" s="4"/>
      <c r="BE532" s="38"/>
      <c r="BF532" s="38"/>
      <c r="BG532" s="38"/>
      <c r="BH532" s="11"/>
    </row>
    <row r="533" spans="1:60" s="37" customFormat="1" x14ac:dyDescent="0.25">
      <c r="A533" s="153"/>
      <c r="B533" s="46"/>
      <c r="C533" s="46"/>
      <c r="D533" s="17"/>
      <c r="E533" s="15"/>
      <c r="F533" s="16"/>
      <c r="G533" s="21"/>
      <c r="H533" s="18"/>
      <c r="I533" s="16"/>
      <c r="J533" s="16"/>
      <c r="K533" s="16"/>
      <c r="L533" s="16"/>
      <c r="M533" s="23"/>
      <c r="N533" s="16"/>
      <c r="O533" s="16"/>
      <c r="P533" s="16"/>
      <c r="Q533" s="21"/>
      <c r="R533" s="33"/>
      <c r="S533" s="16"/>
      <c r="T533" s="16"/>
      <c r="U533" s="13"/>
      <c r="V533" s="16"/>
      <c r="W533" s="16"/>
      <c r="X533" s="35"/>
      <c r="Y533" s="35"/>
      <c r="Z533" s="11"/>
      <c r="AA533" s="41"/>
      <c r="AB533" s="38"/>
      <c r="AC533" s="38"/>
      <c r="AD533" s="38"/>
      <c r="AE533" s="11"/>
      <c r="AF533" s="38"/>
      <c r="AH533" s="39"/>
      <c r="AR533" s="4"/>
      <c r="AX533" s="13"/>
      <c r="AY533" s="13"/>
      <c r="AZ533" s="13"/>
      <c r="BA533" s="13"/>
      <c r="BB533" s="13"/>
      <c r="BC533" s="4"/>
      <c r="BE533" s="38"/>
      <c r="BF533" s="38"/>
      <c r="BG533" s="38"/>
      <c r="BH533" s="11"/>
    </row>
    <row r="534" spans="1:60" s="37" customFormat="1" x14ac:dyDescent="0.25">
      <c r="A534" s="153"/>
      <c r="B534" s="46"/>
      <c r="C534" s="46"/>
      <c r="D534" s="17"/>
      <c r="E534" s="15"/>
      <c r="F534" s="16"/>
      <c r="G534" s="21"/>
      <c r="H534" s="18"/>
      <c r="I534" s="16"/>
      <c r="J534" s="16"/>
      <c r="K534" s="16"/>
      <c r="L534" s="16"/>
      <c r="M534" s="23"/>
      <c r="N534" s="16"/>
      <c r="O534" s="16"/>
      <c r="P534" s="16"/>
      <c r="Q534" s="21"/>
      <c r="R534" s="33"/>
      <c r="S534" s="16"/>
      <c r="T534" s="16"/>
      <c r="U534" s="13"/>
      <c r="V534" s="16"/>
      <c r="W534" s="16"/>
      <c r="X534" s="35"/>
      <c r="Y534" s="35"/>
      <c r="Z534" s="11"/>
      <c r="AA534" s="41"/>
      <c r="AB534" s="38"/>
      <c r="AC534" s="38"/>
      <c r="AD534" s="38"/>
      <c r="AE534" s="11"/>
      <c r="AF534" s="38"/>
      <c r="AH534" s="39"/>
      <c r="AR534" s="4"/>
      <c r="AX534" s="13"/>
      <c r="AY534" s="13"/>
      <c r="AZ534" s="13"/>
      <c r="BA534" s="13"/>
      <c r="BB534" s="13"/>
      <c r="BC534" s="4"/>
      <c r="BE534" s="38"/>
      <c r="BF534" s="38"/>
      <c r="BG534" s="38"/>
      <c r="BH534" s="11"/>
    </row>
    <row r="535" spans="1:60" s="37" customFormat="1" x14ac:dyDescent="0.25">
      <c r="A535" s="153"/>
      <c r="B535" s="46"/>
      <c r="C535" s="46"/>
      <c r="D535" s="17"/>
      <c r="E535" s="15"/>
      <c r="F535" s="16"/>
      <c r="G535" s="21"/>
      <c r="H535" s="18"/>
      <c r="I535" s="16"/>
      <c r="J535" s="16"/>
      <c r="K535" s="16"/>
      <c r="L535" s="16"/>
      <c r="M535" s="23"/>
      <c r="N535" s="16"/>
      <c r="O535" s="16"/>
      <c r="P535" s="16"/>
      <c r="Q535" s="21"/>
      <c r="R535" s="33"/>
      <c r="S535" s="16"/>
      <c r="T535" s="16"/>
      <c r="U535" s="13"/>
      <c r="V535" s="16"/>
      <c r="W535" s="16"/>
      <c r="X535" s="35"/>
      <c r="Y535" s="35"/>
      <c r="Z535" s="11"/>
      <c r="AA535" s="41"/>
      <c r="AB535" s="38"/>
      <c r="AC535" s="38"/>
      <c r="AD535" s="38"/>
      <c r="AE535" s="11"/>
      <c r="AF535" s="38"/>
      <c r="AH535" s="39"/>
      <c r="AR535" s="4"/>
      <c r="AX535" s="13"/>
      <c r="AY535" s="13"/>
      <c r="AZ535" s="13"/>
      <c r="BA535" s="13"/>
      <c r="BB535" s="13"/>
      <c r="BC535" s="4"/>
      <c r="BE535" s="38"/>
      <c r="BF535" s="38"/>
      <c r="BG535" s="38"/>
      <c r="BH535" s="11"/>
    </row>
    <row r="536" spans="1:60" s="37" customFormat="1" x14ac:dyDescent="0.25">
      <c r="A536" s="153"/>
      <c r="B536" s="46"/>
      <c r="C536" s="46"/>
      <c r="D536" s="17"/>
      <c r="E536" s="15"/>
      <c r="F536" s="16"/>
      <c r="G536" s="21"/>
      <c r="H536" s="18"/>
      <c r="I536" s="16"/>
      <c r="J536" s="16"/>
      <c r="K536" s="16"/>
      <c r="L536" s="16"/>
      <c r="M536" s="23"/>
      <c r="N536" s="16"/>
      <c r="O536" s="16"/>
      <c r="P536" s="16"/>
      <c r="Q536" s="21"/>
      <c r="R536" s="33"/>
      <c r="S536" s="16"/>
      <c r="T536" s="16"/>
      <c r="U536" s="13"/>
      <c r="V536" s="16"/>
      <c r="W536" s="16"/>
      <c r="X536" s="35"/>
      <c r="Y536" s="35"/>
      <c r="Z536" s="11"/>
      <c r="AA536" s="41"/>
      <c r="AB536" s="38"/>
      <c r="AC536" s="38"/>
      <c r="AD536" s="38"/>
      <c r="AE536" s="11"/>
      <c r="AF536" s="38"/>
      <c r="AH536" s="39"/>
      <c r="AR536" s="4"/>
      <c r="AX536" s="13"/>
      <c r="AY536" s="13"/>
      <c r="AZ536" s="13"/>
      <c r="BA536" s="13"/>
      <c r="BB536" s="13"/>
      <c r="BC536" s="4"/>
      <c r="BE536" s="38"/>
      <c r="BF536" s="38"/>
      <c r="BG536" s="38"/>
      <c r="BH536" s="11"/>
    </row>
    <row r="537" spans="1:60" s="37" customFormat="1" x14ac:dyDescent="0.25">
      <c r="A537" s="153"/>
      <c r="B537" s="46"/>
      <c r="C537" s="46"/>
      <c r="D537" s="17"/>
      <c r="E537" s="15"/>
      <c r="F537" s="16"/>
      <c r="G537" s="21"/>
      <c r="H537" s="18"/>
      <c r="I537" s="16"/>
      <c r="J537" s="16"/>
      <c r="K537" s="16"/>
      <c r="L537" s="16"/>
      <c r="M537" s="23"/>
      <c r="N537" s="16"/>
      <c r="O537" s="16"/>
      <c r="P537" s="16"/>
      <c r="Q537" s="21"/>
      <c r="R537" s="33"/>
      <c r="S537" s="16"/>
      <c r="T537" s="16"/>
      <c r="U537" s="13"/>
      <c r="V537" s="16"/>
      <c r="W537" s="16"/>
      <c r="X537" s="35"/>
      <c r="Y537" s="35"/>
      <c r="Z537" s="11"/>
      <c r="AA537" s="41"/>
      <c r="AB537" s="38"/>
      <c r="AC537" s="38"/>
      <c r="AD537" s="38"/>
      <c r="AE537" s="11"/>
      <c r="AF537" s="38"/>
      <c r="AH537" s="39"/>
      <c r="AR537" s="4"/>
      <c r="AX537" s="13"/>
      <c r="AY537" s="13"/>
      <c r="AZ537" s="13"/>
      <c r="BA537" s="13"/>
      <c r="BB537" s="13"/>
      <c r="BC537" s="4"/>
      <c r="BE537" s="38"/>
      <c r="BF537" s="38"/>
      <c r="BG537" s="38"/>
      <c r="BH537" s="11"/>
    </row>
    <row r="538" spans="1:60" s="37" customFormat="1" x14ac:dyDescent="0.25">
      <c r="A538" s="153"/>
      <c r="B538" s="46"/>
      <c r="C538" s="46"/>
      <c r="D538" s="17"/>
      <c r="E538" s="15"/>
      <c r="F538" s="16"/>
      <c r="G538" s="21"/>
      <c r="H538" s="18"/>
      <c r="I538" s="16"/>
      <c r="J538" s="16"/>
      <c r="K538" s="16"/>
      <c r="L538" s="16"/>
      <c r="M538" s="23"/>
      <c r="N538" s="16"/>
      <c r="O538" s="16"/>
      <c r="P538" s="16"/>
      <c r="Q538" s="21"/>
      <c r="R538" s="33"/>
      <c r="S538" s="16"/>
      <c r="T538" s="16"/>
      <c r="U538" s="13"/>
      <c r="V538" s="16"/>
      <c r="W538" s="16"/>
      <c r="X538" s="35"/>
      <c r="Y538" s="35"/>
      <c r="Z538" s="11"/>
      <c r="AA538" s="41"/>
      <c r="AB538" s="38"/>
      <c r="AC538" s="38"/>
      <c r="AD538" s="38"/>
      <c r="AE538" s="11"/>
      <c r="AF538" s="38"/>
      <c r="AH538" s="39"/>
      <c r="AR538" s="4"/>
      <c r="AX538" s="13"/>
      <c r="AY538" s="13"/>
      <c r="AZ538" s="13"/>
      <c r="BA538" s="13"/>
      <c r="BB538" s="13"/>
      <c r="BC538" s="4"/>
      <c r="BE538" s="38"/>
      <c r="BF538" s="38"/>
      <c r="BG538" s="38"/>
      <c r="BH538" s="11"/>
    </row>
    <row r="539" spans="1:60" s="37" customFormat="1" x14ac:dyDescent="0.25">
      <c r="A539" s="153"/>
      <c r="B539" s="46"/>
      <c r="C539" s="46"/>
      <c r="D539" s="17"/>
      <c r="E539" s="15"/>
      <c r="F539" s="16"/>
      <c r="G539" s="21"/>
      <c r="H539" s="18"/>
      <c r="I539" s="16"/>
      <c r="J539" s="16"/>
      <c r="K539" s="16"/>
      <c r="L539" s="16"/>
      <c r="M539" s="23"/>
      <c r="N539" s="16"/>
      <c r="O539" s="16"/>
      <c r="P539" s="16"/>
      <c r="Q539" s="21"/>
      <c r="R539" s="33"/>
      <c r="S539" s="16"/>
      <c r="T539" s="16"/>
      <c r="U539" s="13"/>
      <c r="V539" s="16"/>
      <c r="W539" s="16"/>
      <c r="X539" s="35"/>
      <c r="Y539" s="35"/>
      <c r="Z539" s="11"/>
      <c r="AA539" s="41"/>
      <c r="AB539" s="38"/>
      <c r="AC539" s="38"/>
      <c r="AD539" s="38"/>
      <c r="AE539" s="11"/>
      <c r="AF539" s="38"/>
      <c r="AH539" s="39"/>
      <c r="AR539" s="4"/>
      <c r="AX539" s="13"/>
      <c r="AY539" s="13"/>
      <c r="AZ539" s="13"/>
      <c r="BA539" s="13"/>
      <c r="BB539" s="13"/>
      <c r="BC539" s="4"/>
      <c r="BE539" s="38"/>
      <c r="BF539" s="38"/>
      <c r="BG539" s="38"/>
      <c r="BH539" s="11"/>
    </row>
    <row r="540" spans="1:60" s="37" customFormat="1" x14ac:dyDescent="0.25">
      <c r="A540" s="153"/>
      <c r="B540" s="46"/>
      <c r="C540" s="46"/>
      <c r="D540" s="17"/>
      <c r="E540" s="15"/>
      <c r="F540" s="16"/>
      <c r="G540" s="21"/>
      <c r="H540" s="18"/>
      <c r="I540" s="16"/>
      <c r="J540" s="16"/>
      <c r="K540" s="16"/>
      <c r="L540" s="16"/>
      <c r="M540" s="23"/>
      <c r="N540" s="16"/>
      <c r="O540" s="16"/>
      <c r="P540" s="16"/>
      <c r="Q540" s="21"/>
      <c r="R540" s="33"/>
      <c r="S540" s="16"/>
      <c r="T540" s="16"/>
      <c r="U540" s="13"/>
      <c r="V540" s="16"/>
      <c r="W540" s="16"/>
      <c r="X540" s="35"/>
      <c r="Y540" s="35"/>
      <c r="Z540" s="11"/>
      <c r="AA540" s="41"/>
      <c r="AB540" s="38"/>
      <c r="AC540" s="38"/>
      <c r="AD540" s="38"/>
      <c r="AE540" s="11"/>
      <c r="AF540" s="38"/>
      <c r="AH540" s="39"/>
      <c r="AR540" s="4"/>
      <c r="AX540" s="13"/>
      <c r="AY540" s="13"/>
      <c r="AZ540" s="13"/>
      <c r="BA540" s="13"/>
      <c r="BB540" s="13"/>
      <c r="BC540" s="4"/>
      <c r="BE540" s="38"/>
      <c r="BF540" s="38"/>
      <c r="BG540" s="38"/>
      <c r="BH540" s="11"/>
    </row>
    <row r="541" spans="1:60" s="37" customFormat="1" x14ac:dyDescent="0.25">
      <c r="A541" s="153"/>
      <c r="B541" s="46"/>
      <c r="C541" s="46"/>
      <c r="D541" s="17"/>
      <c r="E541" s="15"/>
      <c r="F541" s="16"/>
      <c r="G541" s="21"/>
      <c r="H541" s="18"/>
      <c r="I541" s="16"/>
      <c r="J541" s="16"/>
      <c r="K541" s="16"/>
      <c r="L541" s="16"/>
      <c r="M541" s="23"/>
      <c r="N541" s="16"/>
      <c r="O541" s="16"/>
      <c r="P541" s="16"/>
      <c r="Q541" s="21"/>
      <c r="R541" s="33"/>
      <c r="S541" s="16"/>
      <c r="T541" s="16"/>
      <c r="U541" s="13"/>
      <c r="V541" s="16"/>
      <c r="W541" s="16"/>
      <c r="X541" s="35"/>
      <c r="Y541" s="35"/>
      <c r="Z541" s="11"/>
      <c r="AA541" s="41"/>
      <c r="AB541" s="38"/>
      <c r="AC541" s="38"/>
      <c r="AD541" s="38"/>
      <c r="AE541" s="11"/>
      <c r="AF541" s="38"/>
      <c r="AH541" s="39"/>
      <c r="AR541" s="4"/>
      <c r="AX541" s="13"/>
      <c r="AY541" s="13"/>
      <c r="AZ541" s="13"/>
      <c r="BA541" s="13"/>
      <c r="BB541" s="13"/>
      <c r="BC541" s="4"/>
      <c r="BE541" s="38"/>
      <c r="BF541" s="38"/>
      <c r="BG541" s="38"/>
      <c r="BH541" s="11"/>
    </row>
    <row r="542" spans="1:60" s="37" customFormat="1" x14ac:dyDescent="0.25">
      <c r="A542" s="153"/>
      <c r="B542" s="46"/>
      <c r="C542" s="46"/>
      <c r="D542" s="17"/>
      <c r="E542" s="15"/>
      <c r="F542" s="16"/>
      <c r="G542" s="21"/>
      <c r="H542" s="18"/>
      <c r="I542" s="16"/>
      <c r="J542" s="16"/>
      <c r="K542" s="16"/>
      <c r="L542" s="16"/>
      <c r="M542" s="23"/>
      <c r="N542" s="16"/>
      <c r="O542" s="16"/>
      <c r="P542" s="16"/>
      <c r="Q542" s="21"/>
      <c r="R542" s="33"/>
      <c r="S542" s="16"/>
      <c r="T542" s="16"/>
      <c r="U542" s="13"/>
      <c r="V542" s="16"/>
      <c r="W542" s="16"/>
      <c r="X542" s="35"/>
      <c r="Y542" s="35"/>
      <c r="Z542" s="11"/>
      <c r="AA542" s="41"/>
      <c r="AB542" s="38"/>
      <c r="AC542" s="38"/>
      <c r="AD542" s="38"/>
      <c r="AE542" s="11"/>
      <c r="AF542" s="38"/>
      <c r="AH542" s="39"/>
      <c r="AR542" s="4"/>
      <c r="AX542" s="13"/>
      <c r="AY542" s="13"/>
      <c r="AZ542" s="13"/>
      <c r="BA542" s="13"/>
      <c r="BB542" s="13"/>
      <c r="BC542" s="4"/>
      <c r="BE542" s="38"/>
      <c r="BF542" s="38"/>
      <c r="BG542" s="38"/>
      <c r="BH542" s="11"/>
    </row>
    <row r="543" spans="1:60" s="37" customFormat="1" x14ac:dyDescent="0.25">
      <c r="A543" s="153"/>
      <c r="B543" s="46"/>
      <c r="C543" s="46"/>
      <c r="D543" s="17"/>
      <c r="E543" s="15"/>
      <c r="F543" s="16"/>
      <c r="G543" s="21"/>
      <c r="H543" s="18"/>
      <c r="I543" s="16"/>
      <c r="J543" s="16"/>
      <c r="K543" s="16"/>
      <c r="L543" s="16"/>
      <c r="M543" s="23"/>
      <c r="N543" s="16"/>
      <c r="O543" s="16"/>
      <c r="P543" s="16"/>
      <c r="Q543" s="21"/>
      <c r="R543" s="33"/>
      <c r="S543" s="16"/>
      <c r="T543" s="16"/>
      <c r="U543" s="13"/>
      <c r="V543" s="16"/>
      <c r="W543" s="16"/>
      <c r="X543" s="35"/>
      <c r="Y543" s="35"/>
      <c r="Z543" s="11"/>
      <c r="AA543" s="41"/>
      <c r="AB543" s="38"/>
      <c r="AC543" s="38"/>
      <c r="AD543" s="38"/>
      <c r="AE543" s="11"/>
      <c r="AF543" s="38"/>
      <c r="AH543" s="39"/>
      <c r="AR543" s="4"/>
      <c r="AX543" s="13"/>
      <c r="AY543" s="13"/>
      <c r="AZ543" s="13"/>
      <c r="BA543" s="13"/>
      <c r="BB543" s="13"/>
      <c r="BC543" s="4"/>
      <c r="BE543" s="38"/>
      <c r="BF543" s="38"/>
      <c r="BG543" s="38"/>
      <c r="BH543" s="11"/>
    </row>
    <row r="544" spans="1:60" s="37" customFormat="1" x14ac:dyDescent="0.25">
      <c r="A544" s="153"/>
      <c r="B544" s="46"/>
      <c r="C544" s="46"/>
      <c r="D544" s="17"/>
      <c r="E544" s="15"/>
      <c r="F544" s="16"/>
      <c r="G544" s="21"/>
      <c r="H544" s="18"/>
      <c r="I544" s="16"/>
      <c r="J544" s="16"/>
      <c r="K544" s="16"/>
      <c r="L544" s="16"/>
      <c r="M544" s="23"/>
      <c r="N544" s="16"/>
      <c r="O544" s="16"/>
      <c r="P544" s="16"/>
      <c r="Q544" s="21"/>
      <c r="R544" s="33"/>
      <c r="S544" s="16"/>
      <c r="T544" s="16"/>
      <c r="U544" s="13"/>
      <c r="V544" s="16"/>
      <c r="W544" s="16"/>
      <c r="X544" s="35"/>
      <c r="Y544" s="35"/>
      <c r="Z544" s="11"/>
      <c r="AA544" s="41"/>
      <c r="AB544" s="38"/>
      <c r="AC544" s="38"/>
      <c r="AD544" s="38"/>
      <c r="AE544" s="11"/>
      <c r="AF544" s="38"/>
      <c r="AH544" s="39"/>
      <c r="AR544" s="4"/>
      <c r="AX544" s="13"/>
      <c r="AY544" s="13"/>
      <c r="AZ544" s="13"/>
      <c r="BA544" s="13"/>
      <c r="BB544" s="13"/>
      <c r="BC544" s="4"/>
      <c r="BE544" s="38"/>
      <c r="BF544" s="38"/>
      <c r="BG544" s="38"/>
      <c r="BH544" s="11"/>
    </row>
    <row r="545" spans="1:60" s="37" customFormat="1" x14ac:dyDescent="0.25">
      <c r="A545" s="153"/>
      <c r="B545" s="46"/>
      <c r="C545" s="46"/>
      <c r="D545" s="17"/>
      <c r="E545" s="15"/>
      <c r="F545" s="16"/>
      <c r="G545" s="21"/>
      <c r="H545" s="18"/>
      <c r="I545" s="16"/>
      <c r="J545" s="16"/>
      <c r="K545" s="16"/>
      <c r="L545" s="16"/>
      <c r="M545" s="23"/>
      <c r="N545" s="16"/>
      <c r="O545" s="16"/>
      <c r="P545" s="16"/>
      <c r="Q545" s="21"/>
      <c r="R545" s="33"/>
      <c r="S545" s="16"/>
      <c r="T545" s="16"/>
      <c r="U545" s="13"/>
      <c r="V545" s="16"/>
      <c r="W545" s="16"/>
      <c r="X545" s="35"/>
      <c r="Y545" s="35"/>
      <c r="Z545" s="11"/>
      <c r="AA545" s="41"/>
      <c r="AB545" s="38"/>
      <c r="AC545" s="38"/>
      <c r="AD545" s="38"/>
      <c r="AE545" s="11"/>
      <c r="AF545" s="38"/>
      <c r="AH545" s="39"/>
      <c r="AR545" s="4"/>
      <c r="AX545" s="13"/>
      <c r="AY545" s="13"/>
      <c r="AZ545" s="13"/>
      <c r="BA545" s="13"/>
      <c r="BB545" s="13"/>
      <c r="BC545" s="4"/>
      <c r="BE545" s="38"/>
      <c r="BF545" s="38"/>
      <c r="BG545" s="38"/>
      <c r="BH545" s="11"/>
    </row>
    <row r="546" spans="1:60" s="37" customFormat="1" x14ac:dyDescent="0.25">
      <c r="A546" s="153"/>
      <c r="B546" s="46"/>
      <c r="C546" s="46"/>
      <c r="D546" s="17"/>
      <c r="E546" s="15"/>
      <c r="F546" s="16"/>
      <c r="G546" s="21"/>
      <c r="H546" s="18"/>
      <c r="I546" s="16"/>
      <c r="J546" s="16"/>
      <c r="K546" s="16"/>
      <c r="L546" s="16"/>
      <c r="M546" s="23"/>
      <c r="N546" s="16"/>
      <c r="O546" s="16"/>
      <c r="P546" s="16"/>
      <c r="Q546" s="21"/>
      <c r="R546" s="33"/>
      <c r="S546" s="16"/>
      <c r="T546" s="16"/>
      <c r="U546" s="13"/>
      <c r="V546" s="16"/>
      <c r="W546" s="16"/>
      <c r="X546" s="35"/>
      <c r="Y546" s="35"/>
      <c r="Z546" s="11"/>
      <c r="AA546" s="41"/>
      <c r="AB546" s="38"/>
      <c r="AC546" s="38"/>
      <c r="AD546" s="38"/>
      <c r="AE546" s="11"/>
      <c r="AF546" s="38"/>
      <c r="AH546" s="39"/>
      <c r="AR546" s="4"/>
      <c r="AX546" s="13"/>
      <c r="AY546" s="13"/>
      <c r="AZ546" s="13"/>
      <c r="BA546" s="13"/>
      <c r="BB546" s="13"/>
      <c r="BC546" s="4"/>
      <c r="BE546" s="38"/>
      <c r="BF546" s="38"/>
      <c r="BG546" s="38"/>
      <c r="BH546" s="11"/>
    </row>
    <row r="547" spans="1:60" s="37" customFormat="1" x14ac:dyDescent="0.25">
      <c r="A547" s="153"/>
      <c r="B547" s="46"/>
      <c r="C547" s="46"/>
      <c r="D547" s="17"/>
      <c r="E547" s="15"/>
      <c r="F547" s="16"/>
      <c r="G547" s="21"/>
      <c r="H547" s="18"/>
      <c r="I547" s="16"/>
      <c r="J547" s="16"/>
      <c r="K547" s="16"/>
      <c r="L547" s="16"/>
      <c r="M547" s="23"/>
      <c r="N547" s="16"/>
      <c r="O547" s="16"/>
      <c r="P547" s="16"/>
      <c r="Q547" s="21"/>
      <c r="R547" s="33"/>
      <c r="S547" s="16"/>
      <c r="T547" s="16"/>
      <c r="U547" s="13"/>
      <c r="V547" s="16"/>
      <c r="W547" s="16"/>
      <c r="X547" s="35"/>
      <c r="Y547" s="35"/>
      <c r="Z547" s="11"/>
      <c r="AA547" s="41"/>
      <c r="AB547" s="38"/>
      <c r="AC547" s="38"/>
      <c r="AD547" s="38"/>
      <c r="AE547" s="11"/>
      <c r="AF547" s="38"/>
      <c r="AH547" s="39"/>
      <c r="AR547" s="4"/>
      <c r="AX547" s="13"/>
      <c r="AY547" s="13"/>
      <c r="AZ547" s="13"/>
      <c r="BA547" s="13"/>
      <c r="BB547" s="13"/>
      <c r="BC547" s="4"/>
      <c r="BE547" s="38"/>
      <c r="BF547" s="38"/>
      <c r="BG547" s="38"/>
      <c r="BH547" s="11"/>
    </row>
    <row r="548" spans="1:60" s="37" customFormat="1" x14ac:dyDescent="0.25">
      <c r="A548" s="153"/>
      <c r="B548" s="46"/>
      <c r="C548" s="46"/>
      <c r="D548" s="17"/>
      <c r="E548" s="15"/>
      <c r="F548" s="16"/>
      <c r="G548" s="21"/>
      <c r="H548" s="18"/>
      <c r="I548" s="16"/>
      <c r="J548" s="16"/>
      <c r="K548" s="16"/>
      <c r="L548" s="16"/>
      <c r="M548" s="23"/>
      <c r="N548" s="16"/>
      <c r="O548" s="16"/>
      <c r="P548" s="16"/>
      <c r="Q548" s="21"/>
      <c r="R548" s="33"/>
      <c r="S548" s="16"/>
      <c r="T548" s="16"/>
      <c r="U548" s="13"/>
      <c r="V548" s="16"/>
      <c r="W548" s="16"/>
      <c r="X548" s="35"/>
      <c r="Y548" s="35"/>
      <c r="Z548" s="11"/>
      <c r="AA548" s="41"/>
      <c r="AB548" s="38"/>
      <c r="AC548" s="38"/>
      <c r="AD548" s="38"/>
      <c r="AE548" s="11"/>
      <c r="AF548" s="38"/>
      <c r="AH548" s="39"/>
      <c r="AR548" s="4"/>
      <c r="AX548" s="13"/>
      <c r="AY548" s="13"/>
      <c r="AZ548" s="13"/>
      <c r="BA548" s="13"/>
      <c r="BB548" s="13"/>
      <c r="BC548" s="4"/>
      <c r="BE548" s="38"/>
      <c r="BF548" s="38"/>
      <c r="BG548" s="38"/>
      <c r="BH548" s="11"/>
    </row>
    <row r="549" spans="1:60" s="37" customFormat="1" x14ac:dyDescent="0.25">
      <c r="A549" s="153"/>
      <c r="B549" s="46"/>
      <c r="C549" s="46"/>
      <c r="D549" s="17"/>
      <c r="E549" s="15"/>
      <c r="F549" s="16"/>
      <c r="G549" s="21"/>
      <c r="H549" s="18"/>
      <c r="I549" s="16"/>
      <c r="J549" s="16"/>
      <c r="K549" s="16"/>
      <c r="L549" s="16"/>
      <c r="M549" s="23"/>
      <c r="N549" s="16"/>
      <c r="O549" s="16"/>
      <c r="P549" s="16"/>
      <c r="Q549" s="21"/>
      <c r="R549" s="33"/>
      <c r="S549" s="16"/>
      <c r="T549" s="16"/>
      <c r="U549" s="13"/>
      <c r="V549" s="16"/>
      <c r="W549" s="16"/>
      <c r="X549" s="35"/>
      <c r="Y549" s="35"/>
      <c r="Z549" s="11"/>
      <c r="AA549" s="41"/>
      <c r="AB549" s="38"/>
      <c r="AC549" s="38"/>
      <c r="AD549" s="38"/>
      <c r="AE549" s="11"/>
      <c r="AF549" s="38"/>
      <c r="AH549" s="39"/>
      <c r="AR549" s="4"/>
      <c r="AX549" s="13"/>
      <c r="AY549" s="13"/>
      <c r="AZ549" s="13"/>
      <c r="BA549" s="13"/>
      <c r="BB549" s="13"/>
      <c r="BC549" s="4"/>
      <c r="BE549" s="38"/>
      <c r="BF549" s="38"/>
      <c r="BG549" s="38"/>
      <c r="BH549" s="11"/>
    </row>
    <row r="550" spans="1:60" s="37" customFormat="1" x14ac:dyDescent="0.25">
      <c r="A550" s="153"/>
      <c r="B550" s="46"/>
      <c r="C550" s="46"/>
      <c r="D550" s="17"/>
      <c r="E550" s="15"/>
      <c r="F550" s="16"/>
      <c r="G550" s="21"/>
      <c r="H550" s="18"/>
      <c r="I550" s="16"/>
      <c r="J550" s="16"/>
      <c r="K550" s="16"/>
      <c r="L550" s="16"/>
      <c r="M550" s="23"/>
      <c r="N550" s="16"/>
      <c r="O550" s="16"/>
      <c r="P550" s="16"/>
      <c r="Q550" s="21"/>
      <c r="R550" s="33"/>
      <c r="S550" s="16"/>
      <c r="T550" s="16"/>
      <c r="U550" s="13"/>
      <c r="V550" s="16"/>
      <c r="W550" s="16"/>
      <c r="X550" s="35"/>
      <c r="Y550" s="35"/>
      <c r="Z550" s="11"/>
      <c r="AA550" s="41"/>
      <c r="AB550" s="38"/>
      <c r="AC550" s="38"/>
      <c r="AD550" s="38"/>
      <c r="AE550" s="11"/>
      <c r="AF550" s="38"/>
      <c r="AH550" s="39"/>
      <c r="AR550" s="4"/>
      <c r="AX550" s="13"/>
      <c r="AY550" s="13"/>
      <c r="AZ550" s="13"/>
      <c r="BA550" s="13"/>
      <c r="BB550" s="13"/>
      <c r="BC550" s="4"/>
      <c r="BE550" s="38"/>
      <c r="BF550" s="38"/>
      <c r="BG550" s="38"/>
      <c r="BH550" s="11"/>
    </row>
    <row r="551" spans="1:60" s="37" customFormat="1" x14ac:dyDescent="0.25">
      <c r="A551" s="153"/>
      <c r="B551" s="46"/>
      <c r="C551" s="46"/>
      <c r="D551" s="17"/>
      <c r="E551" s="15"/>
      <c r="F551" s="16"/>
      <c r="G551" s="21"/>
      <c r="H551" s="18"/>
      <c r="I551" s="16"/>
      <c r="J551" s="16"/>
      <c r="K551" s="16"/>
      <c r="L551" s="16"/>
      <c r="M551" s="23"/>
      <c r="N551" s="16"/>
      <c r="O551" s="16"/>
      <c r="P551" s="16"/>
      <c r="Q551" s="21"/>
      <c r="R551" s="33"/>
      <c r="S551" s="16"/>
      <c r="T551" s="16"/>
      <c r="U551" s="13"/>
      <c r="V551" s="16"/>
      <c r="W551" s="16"/>
      <c r="X551" s="35"/>
      <c r="Y551" s="35"/>
      <c r="Z551" s="11"/>
      <c r="AA551" s="41"/>
      <c r="AB551" s="38"/>
      <c r="AC551" s="38"/>
      <c r="AD551" s="38"/>
      <c r="AE551" s="11"/>
      <c r="AF551" s="38"/>
      <c r="AH551" s="39"/>
      <c r="AR551" s="4"/>
      <c r="AX551" s="13"/>
      <c r="AY551" s="13"/>
      <c r="AZ551" s="13"/>
      <c r="BA551" s="13"/>
      <c r="BB551" s="13"/>
      <c r="BC551" s="4"/>
      <c r="BE551" s="38"/>
      <c r="BF551" s="38"/>
      <c r="BG551" s="38"/>
      <c r="BH551" s="11"/>
    </row>
    <row r="552" spans="1:60" s="37" customFormat="1" x14ac:dyDescent="0.25">
      <c r="A552" s="153"/>
      <c r="B552" s="46"/>
      <c r="C552" s="46"/>
      <c r="D552" s="17"/>
      <c r="E552" s="15"/>
      <c r="F552" s="16"/>
      <c r="G552" s="21"/>
      <c r="H552" s="18"/>
      <c r="I552" s="16"/>
      <c r="J552" s="16"/>
      <c r="K552" s="16"/>
      <c r="L552" s="16"/>
      <c r="M552" s="23"/>
      <c r="N552" s="16"/>
      <c r="O552" s="16"/>
      <c r="P552" s="16"/>
      <c r="Q552" s="21"/>
      <c r="R552" s="33"/>
      <c r="S552" s="16"/>
      <c r="T552" s="16"/>
      <c r="U552" s="13"/>
      <c r="V552" s="16"/>
      <c r="W552" s="16"/>
      <c r="X552" s="35"/>
      <c r="Y552" s="35"/>
      <c r="Z552" s="11"/>
      <c r="AA552" s="41"/>
      <c r="AB552" s="38"/>
      <c r="AC552" s="38"/>
      <c r="AD552" s="38"/>
      <c r="AE552" s="11"/>
      <c r="AF552" s="38"/>
      <c r="AH552" s="39"/>
      <c r="AR552" s="4"/>
      <c r="AX552" s="13"/>
      <c r="AY552" s="13"/>
      <c r="AZ552" s="13"/>
      <c r="BA552" s="13"/>
      <c r="BB552" s="13"/>
      <c r="BC552" s="4"/>
      <c r="BE552" s="38"/>
      <c r="BF552" s="38"/>
      <c r="BG552" s="38"/>
      <c r="BH552" s="11"/>
    </row>
    <row r="553" spans="1:60" s="37" customFormat="1" x14ac:dyDescent="0.25">
      <c r="A553" s="153"/>
      <c r="B553" s="46"/>
      <c r="C553" s="46"/>
      <c r="D553" s="17"/>
      <c r="E553" s="15"/>
      <c r="F553" s="16"/>
      <c r="G553" s="21"/>
      <c r="H553" s="18"/>
      <c r="I553" s="16"/>
      <c r="J553" s="16"/>
      <c r="K553" s="16"/>
      <c r="L553" s="16"/>
      <c r="M553" s="23"/>
      <c r="N553" s="16"/>
      <c r="O553" s="16"/>
      <c r="P553" s="16"/>
      <c r="Q553" s="21"/>
      <c r="R553" s="33"/>
      <c r="S553" s="16"/>
      <c r="T553" s="16"/>
      <c r="U553" s="13"/>
      <c r="V553" s="16"/>
      <c r="W553" s="16"/>
      <c r="X553" s="35"/>
      <c r="Y553" s="35"/>
      <c r="Z553" s="11"/>
      <c r="AA553" s="41"/>
      <c r="AB553" s="38"/>
      <c r="AC553" s="38"/>
      <c r="AD553" s="38"/>
      <c r="AE553" s="11"/>
      <c r="AF553" s="38"/>
      <c r="AH553" s="39"/>
      <c r="AR553" s="4"/>
      <c r="AX553" s="13"/>
      <c r="AY553" s="13"/>
      <c r="AZ553" s="13"/>
      <c r="BA553" s="13"/>
      <c r="BB553" s="13"/>
      <c r="BC553" s="4"/>
      <c r="BE553" s="38"/>
      <c r="BF553" s="38"/>
      <c r="BG553" s="38"/>
      <c r="BH553" s="11"/>
    </row>
    <row r="554" spans="1:60" s="37" customFormat="1" x14ac:dyDescent="0.25">
      <c r="A554" s="153"/>
      <c r="B554" s="46"/>
      <c r="C554" s="46"/>
      <c r="D554" s="17"/>
      <c r="E554" s="15"/>
      <c r="F554" s="16"/>
      <c r="G554" s="21"/>
      <c r="H554" s="18"/>
      <c r="I554" s="16"/>
      <c r="J554" s="16"/>
      <c r="K554" s="16"/>
      <c r="L554" s="16"/>
      <c r="M554" s="23"/>
      <c r="N554" s="16"/>
      <c r="O554" s="16"/>
      <c r="P554" s="16"/>
      <c r="Q554" s="21"/>
      <c r="R554" s="33"/>
      <c r="S554" s="16"/>
      <c r="T554" s="16"/>
      <c r="U554" s="13"/>
      <c r="V554" s="16"/>
      <c r="W554" s="16"/>
      <c r="X554" s="35"/>
      <c r="Y554" s="35"/>
      <c r="Z554" s="11"/>
      <c r="AA554" s="41"/>
      <c r="AB554" s="38"/>
      <c r="AC554" s="38"/>
      <c r="AD554" s="38"/>
      <c r="AE554" s="11"/>
      <c r="AF554" s="38"/>
      <c r="AH554" s="39"/>
      <c r="AR554" s="4"/>
      <c r="AX554" s="13"/>
      <c r="AY554" s="13"/>
      <c r="AZ554" s="13"/>
      <c r="BA554" s="13"/>
      <c r="BB554" s="13"/>
      <c r="BC554" s="4"/>
      <c r="BE554" s="38"/>
      <c r="BF554" s="38"/>
      <c r="BG554" s="38"/>
      <c r="BH554" s="11"/>
    </row>
    <row r="555" spans="1:60" s="37" customFormat="1" x14ac:dyDescent="0.25">
      <c r="A555" s="153"/>
      <c r="B555" s="46"/>
      <c r="C555" s="46"/>
      <c r="D555" s="17"/>
      <c r="E555" s="15"/>
      <c r="F555" s="16"/>
      <c r="G555" s="21"/>
      <c r="H555" s="18"/>
      <c r="I555" s="16"/>
      <c r="J555" s="16"/>
      <c r="K555" s="16"/>
      <c r="L555" s="16"/>
      <c r="M555" s="23"/>
      <c r="N555" s="16"/>
      <c r="O555" s="16"/>
      <c r="P555" s="16"/>
      <c r="Q555" s="21"/>
      <c r="R555" s="33"/>
      <c r="S555" s="16"/>
      <c r="T555" s="16"/>
      <c r="U555" s="13"/>
      <c r="V555" s="16"/>
      <c r="W555" s="16"/>
      <c r="X555" s="35"/>
      <c r="Y555" s="35"/>
      <c r="Z555" s="11"/>
      <c r="AA555" s="41"/>
      <c r="AB555" s="38"/>
      <c r="AC555" s="38"/>
      <c r="AD555" s="38"/>
      <c r="AE555" s="11"/>
      <c r="AF555" s="38"/>
      <c r="AH555" s="39"/>
      <c r="AR555" s="4"/>
      <c r="AX555" s="13"/>
      <c r="AY555" s="13"/>
      <c r="AZ555" s="13"/>
      <c r="BA555" s="13"/>
      <c r="BB555" s="13"/>
      <c r="BC555" s="4"/>
      <c r="BE555" s="38"/>
      <c r="BF555" s="38"/>
      <c r="BG555" s="38"/>
      <c r="BH555" s="11"/>
    </row>
    <row r="556" spans="1:60" s="37" customFormat="1" x14ac:dyDescent="0.25">
      <c r="A556" s="153"/>
      <c r="B556" s="46"/>
      <c r="C556" s="46"/>
      <c r="D556" s="17"/>
      <c r="E556" s="15"/>
      <c r="F556" s="16"/>
      <c r="G556" s="21"/>
      <c r="H556" s="18"/>
      <c r="I556" s="16"/>
      <c r="J556" s="16"/>
      <c r="K556" s="16"/>
      <c r="L556" s="16"/>
      <c r="M556" s="23"/>
      <c r="N556" s="16"/>
      <c r="O556" s="16"/>
      <c r="P556" s="16"/>
      <c r="Q556" s="21"/>
      <c r="R556" s="33"/>
      <c r="S556" s="16"/>
      <c r="T556" s="16"/>
      <c r="U556" s="13"/>
      <c r="V556" s="16"/>
      <c r="W556" s="16"/>
      <c r="X556" s="35"/>
      <c r="Y556" s="35"/>
      <c r="Z556" s="11"/>
      <c r="AA556" s="41"/>
      <c r="AB556" s="38"/>
      <c r="AC556" s="38"/>
      <c r="AD556" s="38"/>
      <c r="AE556" s="11"/>
      <c r="AF556" s="38"/>
      <c r="AH556" s="39"/>
      <c r="AR556" s="4"/>
      <c r="AX556" s="13"/>
      <c r="AY556" s="13"/>
      <c r="AZ556" s="13"/>
      <c r="BA556" s="13"/>
      <c r="BB556" s="13"/>
      <c r="BC556" s="4"/>
      <c r="BE556" s="38"/>
      <c r="BF556" s="38"/>
      <c r="BG556" s="38"/>
      <c r="BH556" s="11"/>
    </row>
    <row r="557" spans="1:60" s="37" customFormat="1" x14ac:dyDescent="0.25">
      <c r="A557" s="153"/>
      <c r="B557" s="46"/>
      <c r="C557" s="46"/>
      <c r="D557" s="17"/>
      <c r="E557" s="15"/>
      <c r="F557" s="16"/>
      <c r="G557" s="21"/>
      <c r="H557" s="18"/>
      <c r="I557" s="16"/>
      <c r="J557" s="16"/>
      <c r="K557" s="16"/>
      <c r="L557" s="16"/>
      <c r="M557" s="23"/>
      <c r="N557" s="16"/>
      <c r="O557" s="16"/>
      <c r="P557" s="16"/>
      <c r="Q557" s="21"/>
      <c r="R557" s="33"/>
      <c r="S557" s="16"/>
      <c r="T557" s="16"/>
      <c r="U557" s="13"/>
      <c r="V557" s="16"/>
      <c r="W557" s="16"/>
      <c r="X557" s="35"/>
      <c r="Y557" s="35"/>
      <c r="Z557" s="11"/>
      <c r="AA557" s="41"/>
      <c r="AB557" s="38"/>
      <c r="AC557" s="38"/>
      <c r="AD557" s="38"/>
      <c r="AE557" s="11"/>
      <c r="AF557" s="38"/>
      <c r="AH557" s="39"/>
      <c r="AR557" s="4"/>
      <c r="AX557" s="13"/>
      <c r="AY557" s="13"/>
      <c r="AZ557" s="13"/>
      <c r="BA557" s="13"/>
      <c r="BB557" s="13"/>
      <c r="BC557" s="4"/>
      <c r="BE557" s="38"/>
      <c r="BF557" s="38"/>
      <c r="BG557" s="38"/>
      <c r="BH557" s="11"/>
    </row>
    <row r="558" spans="1:60" s="37" customFormat="1" x14ac:dyDescent="0.25">
      <c r="A558" s="153"/>
      <c r="B558" s="46"/>
      <c r="C558" s="46"/>
      <c r="D558" s="17"/>
      <c r="E558" s="15"/>
      <c r="F558" s="16"/>
      <c r="G558" s="21"/>
      <c r="H558" s="18"/>
      <c r="I558" s="16"/>
      <c r="J558" s="16"/>
      <c r="K558" s="16"/>
      <c r="L558" s="16"/>
      <c r="M558" s="23"/>
      <c r="N558" s="16"/>
      <c r="O558" s="16"/>
      <c r="P558" s="16"/>
      <c r="Q558" s="21"/>
      <c r="R558" s="33"/>
      <c r="S558" s="16"/>
      <c r="T558" s="16"/>
      <c r="U558" s="13"/>
      <c r="V558" s="16"/>
      <c r="W558" s="16"/>
      <c r="X558" s="35"/>
      <c r="Y558" s="35"/>
      <c r="Z558" s="11"/>
      <c r="AA558" s="41"/>
      <c r="AB558" s="38"/>
      <c r="AC558" s="38"/>
      <c r="AD558" s="38"/>
      <c r="AE558" s="11"/>
      <c r="AF558" s="38"/>
      <c r="AH558" s="39"/>
      <c r="AR558" s="4"/>
      <c r="AX558" s="13"/>
      <c r="AY558" s="13"/>
      <c r="AZ558" s="13"/>
      <c r="BA558" s="13"/>
      <c r="BB558" s="13"/>
      <c r="BC558" s="4"/>
      <c r="BE558" s="38"/>
      <c r="BF558" s="38"/>
      <c r="BG558" s="38"/>
      <c r="BH558" s="11"/>
    </row>
    <row r="559" spans="1:60" s="37" customFormat="1" x14ac:dyDescent="0.25">
      <c r="A559" s="153"/>
      <c r="B559" s="46"/>
      <c r="C559" s="46"/>
      <c r="D559" s="17"/>
      <c r="E559" s="15"/>
      <c r="F559" s="16"/>
      <c r="G559" s="21"/>
      <c r="H559" s="18"/>
      <c r="I559" s="16"/>
      <c r="J559" s="16"/>
      <c r="K559" s="16"/>
      <c r="L559" s="16"/>
      <c r="M559" s="23"/>
      <c r="N559" s="16"/>
      <c r="O559" s="16"/>
      <c r="P559" s="16"/>
      <c r="Q559" s="21"/>
      <c r="R559" s="33"/>
      <c r="S559" s="16"/>
      <c r="T559" s="16"/>
      <c r="U559" s="13"/>
      <c r="V559" s="16"/>
      <c r="W559" s="16"/>
      <c r="X559" s="35"/>
      <c r="Y559" s="35"/>
      <c r="Z559" s="11"/>
      <c r="AA559" s="41"/>
      <c r="AB559" s="38"/>
      <c r="AC559" s="38"/>
      <c r="AD559" s="38"/>
      <c r="AE559" s="11"/>
      <c r="AF559" s="38"/>
      <c r="AH559" s="39"/>
      <c r="AR559" s="4"/>
      <c r="AX559" s="13"/>
      <c r="AY559" s="13"/>
      <c r="AZ559" s="13"/>
      <c r="BA559" s="13"/>
      <c r="BB559" s="13"/>
      <c r="BC559" s="4"/>
      <c r="BE559" s="38"/>
      <c r="BF559" s="38"/>
      <c r="BG559" s="38"/>
      <c r="BH559" s="11"/>
    </row>
    <row r="560" spans="1:60" s="37" customFormat="1" x14ac:dyDescent="0.25">
      <c r="A560" s="153"/>
      <c r="B560" s="46"/>
      <c r="C560" s="46"/>
      <c r="D560" s="17"/>
      <c r="E560" s="15"/>
      <c r="F560" s="16"/>
      <c r="G560" s="21"/>
      <c r="H560" s="18"/>
      <c r="I560" s="16"/>
      <c r="J560" s="16"/>
      <c r="K560" s="16"/>
      <c r="L560" s="16"/>
      <c r="M560" s="23"/>
      <c r="N560" s="16"/>
      <c r="O560" s="16"/>
      <c r="P560" s="16"/>
      <c r="Q560" s="21"/>
      <c r="R560" s="33"/>
      <c r="S560" s="16"/>
      <c r="T560" s="16"/>
      <c r="U560" s="13"/>
      <c r="V560" s="16"/>
      <c r="W560" s="16"/>
      <c r="X560" s="35"/>
      <c r="Y560" s="35"/>
      <c r="Z560" s="11"/>
      <c r="AA560" s="41"/>
      <c r="AB560" s="38"/>
      <c r="AC560" s="38"/>
      <c r="AD560" s="38"/>
      <c r="AE560" s="11"/>
      <c r="AF560" s="38"/>
      <c r="AH560" s="39"/>
      <c r="AR560" s="4"/>
      <c r="AX560" s="13"/>
      <c r="AY560" s="13"/>
      <c r="AZ560" s="13"/>
      <c r="BA560" s="13"/>
      <c r="BB560" s="13"/>
      <c r="BC560" s="4"/>
      <c r="BE560" s="38"/>
      <c r="BF560" s="38"/>
      <c r="BG560" s="38"/>
      <c r="BH560" s="11"/>
    </row>
    <row r="561" spans="1:60" s="37" customFormat="1" x14ac:dyDescent="0.25">
      <c r="A561" s="153"/>
      <c r="B561" s="46"/>
      <c r="C561" s="46"/>
      <c r="D561" s="17"/>
      <c r="E561" s="15"/>
      <c r="F561" s="16"/>
      <c r="G561" s="21"/>
      <c r="H561" s="18"/>
      <c r="I561" s="16"/>
      <c r="J561" s="16"/>
      <c r="K561" s="16"/>
      <c r="L561" s="16"/>
      <c r="M561" s="23"/>
      <c r="N561" s="16"/>
      <c r="O561" s="16"/>
      <c r="P561" s="16"/>
      <c r="Q561" s="21"/>
      <c r="R561" s="33"/>
      <c r="S561" s="16"/>
      <c r="T561" s="16"/>
      <c r="U561" s="13"/>
      <c r="V561" s="16"/>
      <c r="W561" s="16"/>
      <c r="X561" s="35"/>
      <c r="Y561" s="35"/>
      <c r="Z561" s="11"/>
      <c r="AA561" s="41"/>
      <c r="AB561" s="38"/>
      <c r="AC561" s="38"/>
      <c r="AD561" s="38"/>
      <c r="AE561" s="11"/>
      <c r="AF561" s="38"/>
      <c r="AH561" s="39"/>
      <c r="AR561" s="4"/>
      <c r="AX561" s="13"/>
      <c r="AY561" s="13"/>
      <c r="AZ561" s="13"/>
      <c r="BA561" s="13"/>
      <c r="BB561" s="13"/>
      <c r="BC561" s="4"/>
      <c r="BE561" s="38"/>
      <c r="BF561" s="38"/>
      <c r="BG561" s="38"/>
      <c r="BH561" s="11"/>
    </row>
    <row r="562" spans="1:60" s="37" customFormat="1" x14ac:dyDescent="0.25">
      <c r="A562" s="153"/>
      <c r="B562" s="46"/>
      <c r="C562" s="46"/>
      <c r="D562" s="17"/>
      <c r="E562" s="15"/>
      <c r="F562" s="16"/>
      <c r="G562" s="21"/>
      <c r="H562" s="18"/>
      <c r="I562" s="16"/>
      <c r="J562" s="16"/>
      <c r="K562" s="16"/>
      <c r="L562" s="16"/>
      <c r="M562" s="23"/>
      <c r="N562" s="16"/>
      <c r="O562" s="16"/>
      <c r="P562" s="16"/>
      <c r="Q562" s="21"/>
      <c r="R562" s="33"/>
      <c r="S562" s="16"/>
      <c r="T562" s="16"/>
      <c r="U562" s="13"/>
      <c r="V562" s="16"/>
      <c r="W562" s="16"/>
      <c r="X562" s="35"/>
      <c r="Y562" s="35"/>
      <c r="Z562" s="11"/>
      <c r="AA562" s="41"/>
      <c r="AB562" s="38"/>
      <c r="AC562" s="38"/>
      <c r="AD562" s="38"/>
      <c r="AE562" s="11"/>
      <c r="AF562" s="38"/>
      <c r="AH562" s="39"/>
      <c r="AR562" s="4"/>
      <c r="AX562" s="13"/>
      <c r="AY562" s="13"/>
      <c r="AZ562" s="13"/>
      <c r="BA562" s="13"/>
      <c r="BB562" s="13"/>
      <c r="BC562" s="4"/>
      <c r="BE562" s="38"/>
      <c r="BF562" s="38"/>
      <c r="BG562" s="38"/>
      <c r="BH562" s="11"/>
    </row>
    <row r="563" spans="1:60" s="37" customFormat="1" x14ac:dyDescent="0.25">
      <c r="A563" s="153"/>
      <c r="B563" s="46"/>
      <c r="C563" s="46"/>
      <c r="D563" s="17"/>
      <c r="E563" s="15"/>
      <c r="F563" s="16"/>
      <c r="G563" s="21"/>
      <c r="H563" s="18"/>
      <c r="I563" s="16"/>
      <c r="J563" s="16"/>
      <c r="K563" s="16"/>
      <c r="L563" s="16"/>
      <c r="M563" s="23"/>
      <c r="N563" s="16"/>
      <c r="O563" s="16"/>
      <c r="P563" s="16"/>
      <c r="Q563" s="21"/>
      <c r="R563" s="33"/>
      <c r="S563" s="16"/>
      <c r="T563" s="16"/>
      <c r="U563" s="13"/>
      <c r="V563" s="16"/>
      <c r="W563" s="16"/>
      <c r="X563" s="35"/>
      <c r="Y563" s="35"/>
      <c r="Z563" s="11"/>
      <c r="AA563" s="41"/>
      <c r="AB563" s="38"/>
      <c r="AC563" s="38"/>
      <c r="AD563" s="38"/>
      <c r="AE563" s="11"/>
      <c r="AF563" s="38"/>
      <c r="AH563" s="39"/>
      <c r="AR563" s="4"/>
      <c r="AX563" s="13"/>
      <c r="AY563" s="13"/>
      <c r="AZ563" s="13"/>
      <c r="BA563" s="13"/>
      <c r="BB563" s="13"/>
      <c r="BC563" s="4"/>
      <c r="BE563" s="38"/>
      <c r="BF563" s="38"/>
      <c r="BG563" s="38"/>
      <c r="BH563" s="11"/>
    </row>
    <row r="564" spans="1:60" s="37" customFormat="1" x14ac:dyDescent="0.25">
      <c r="A564" s="153"/>
      <c r="B564" s="46"/>
      <c r="C564" s="46"/>
      <c r="D564" s="17"/>
      <c r="E564" s="15"/>
      <c r="F564" s="16"/>
      <c r="G564" s="21"/>
      <c r="H564" s="18"/>
      <c r="I564" s="16"/>
      <c r="J564" s="16"/>
      <c r="K564" s="16"/>
      <c r="L564" s="16"/>
      <c r="M564" s="23"/>
      <c r="N564" s="16"/>
      <c r="O564" s="16"/>
      <c r="P564" s="16"/>
      <c r="Q564" s="21"/>
      <c r="R564" s="33"/>
      <c r="S564" s="16"/>
      <c r="T564" s="16"/>
      <c r="U564" s="13"/>
      <c r="V564" s="16"/>
      <c r="W564" s="16"/>
      <c r="X564" s="35"/>
      <c r="Y564" s="35"/>
      <c r="Z564" s="11"/>
      <c r="AA564" s="41"/>
      <c r="AB564" s="38"/>
      <c r="AC564" s="38"/>
      <c r="AD564" s="38"/>
      <c r="AE564" s="11"/>
      <c r="AF564" s="38"/>
      <c r="AH564" s="39"/>
      <c r="AR564" s="4"/>
      <c r="AX564" s="13"/>
      <c r="AY564" s="13"/>
      <c r="AZ564" s="13"/>
      <c r="BA564" s="13"/>
      <c r="BB564" s="13"/>
      <c r="BC564" s="4"/>
      <c r="BE564" s="38"/>
      <c r="BF564" s="38"/>
      <c r="BG564" s="38"/>
      <c r="BH564" s="11"/>
    </row>
    <row r="565" spans="1:60" s="37" customFormat="1" x14ac:dyDescent="0.25">
      <c r="A565" s="153"/>
      <c r="B565" s="46"/>
      <c r="C565" s="46"/>
      <c r="D565" s="17"/>
      <c r="E565" s="15"/>
      <c r="F565" s="16"/>
      <c r="G565" s="21"/>
      <c r="H565" s="18"/>
      <c r="I565" s="16"/>
      <c r="J565" s="16"/>
      <c r="K565" s="16"/>
      <c r="L565" s="16"/>
      <c r="M565" s="23"/>
      <c r="N565" s="16"/>
      <c r="O565" s="16"/>
      <c r="P565" s="16"/>
      <c r="Q565" s="21"/>
      <c r="R565" s="33"/>
      <c r="S565" s="16"/>
      <c r="T565" s="16"/>
      <c r="U565" s="13"/>
      <c r="V565" s="16"/>
      <c r="W565" s="16"/>
      <c r="X565" s="35"/>
      <c r="Y565" s="35"/>
      <c r="Z565" s="11"/>
      <c r="AA565" s="41"/>
      <c r="AB565" s="38"/>
      <c r="AC565" s="38"/>
      <c r="AD565" s="38"/>
      <c r="AE565" s="11"/>
      <c r="AF565" s="38"/>
      <c r="AH565" s="39"/>
      <c r="AR565" s="4"/>
      <c r="AX565" s="13"/>
      <c r="AY565" s="13"/>
      <c r="AZ565" s="13"/>
      <c r="BA565" s="13"/>
      <c r="BB565" s="13"/>
      <c r="BC565" s="4"/>
      <c r="BE565" s="38"/>
      <c r="BF565" s="38"/>
      <c r="BG565" s="38"/>
      <c r="BH565" s="11"/>
    </row>
    <row r="566" spans="1:60" s="37" customFormat="1" x14ac:dyDescent="0.25">
      <c r="A566" s="153"/>
      <c r="B566" s="46"/>
      <c r="C566" s="46"/>
      <c r="D566" s="17"/>
      <c r="E566" s="15"/>
      <c r="F566" s="16"/>
      <c r="G566" s="21"/>
      <c r="H566" s="18"/>
      <c r="I566" s="16"/>
      <c r="J566" s="16"/>
      <c r="K566" s="16"/>
      <c r="L566" s="16"/>
      <c r="M566" s="23"/>
      <c r="N566" s="16"/>
      <c r="O566" s="16"/>
      <c r="P566" s="16"/>
      <c r="Q566" s="21"/>
      <c r="R566" s="33"/>
      <c r="S566" s="16"/>
      <c r="T566" s="16"/>
      <c r="U566" s="13"/>
      <c r="V566" s="16"/>
      <c r="W566" s="16"/>
      <c r="X566" s="35"/>
      <c r="Y566" s="35"/>
      <c r="Z566" s="11"/>
      <c r="AA566" s="41"/>
      <c r="AB566" s="38"/>
      <c r="AC566" s="38"/>
      <c r="AD566" s="38"/>
      <c r="AE566" s="11"/>
      <c r="AF566" s="38"/>
      <c r="AH566" s="39"/>
      <c r="AR566" s="4"/>
      <c r="AX566" s="13"/>
      <c r="AY566" s="13"/>
      <c r="AZ566" s="13"/>
      <c r="BA566" s="13"/>
      <c r="BB566" s="13"/>
      <c r="BC566" s="4"/>
      <c r="BE566" s="38"/>
      <c r="BF566" s="38"/>
      <c r="BG566" s="38"/>
      <c r="BH566" s="11"/>
    </row>
    <row r="567" spans="1:60" s="37" customFormat="1" x14ac:dyDescent="0.25">
      <c r="A567" s="153"/>
      <c r="B567" s="46"/>
      <c r="C567" s="46"/>
      <c r="D567" s="17"/>
      <c r="E567" s="15"/>
      <c r="F567" s="16"/>
      <c r="G567" s="21"/>
      <c r="H567" s="18"/>
      <c r="I567" s="16"/>
      <c r="J567" s="16"/>
      <c r="K567" s="16"/>
      <c r="L567" s="16"/>
      <c r="M567" s="23"/>
      <c r="N567" s="16"/>
      <c r="O567" s="16"/>
      <c r="P567" s="16"/>
      <c r="Q567" s="21"/>
      <c r="R567" s="33"/>
      <c r="S567" s="16"/>
      <c r="T567" s="16"/>
      <c r="U567" s="13"/>
      <c r="V567" s="16"/>
      <c r="W567" s="16"/>
      <c r="X567" s="35"/>
      <c r="Y567" s="35"/>
      <c r="Z567" s="11"/>
      <c r="AA567" s="41"/>
      <c r="AB567" s="38"/>
      <c r="AC567" s="38"/>
      <c r="AD567" s="38"/>
      <c r="AE567" s="11"/>
      <c r="AF567" s="38"/>
      <c r="AH567" s="39"/>
      <c r="AR567" s="4"/>
      <c r="AX567" s="13"/>
      <c r="AY567" s="13"/>
      <c r="AZ567" s="13"/>
      <c r="BA567" s="13"/>
      <c r="BB567" s="13"/>
      <c r="BC567" s="4"/>
      <c r="BE567" s="38"/>
      <c r="BF567" s="38"/>
      <c r="BG567" s="38"/>
      <c r="BH567" s="11"/>
    </row>
    <row r="568" spans="1:60" s="37" customFormat="1" x14ac:dyDescent="0.25">
      <c r="A568" s="153"/>
      <c r="B568" s="46"/>
      <c r="C568" s="46"/>
      <c r="D568" s="17"/>
      <c r="E568" s="15"/>
      <c r="F568" s="16"/>
      <c r="G568" s="21"/>
      <c r="H568" s="18"/>
      <c r="I568" s="16"/>
      <c r="J568" s="16"/>
      <c r="K568" s="16"/>
      <c r="L568" s="16"/>
      <c r="M568" s="23"/>
      <c r="N568" s="16"/>
      <c r="O568" s="16"/>
      <c r="P568" s="16"/>
      <c r="Q568" s="21"/>
      <c r="R568" s="33"/>
      <c r="S568" s="16"/>
      <c r="T568" s="16"/>
      <c r="U568" s="13"/>
      <c r="V568" s="16"/>
      <c r="W568" s="16"/>
      <c r="X568" s="35"/>
      <c r="Y568" s="35"/>
      <c r="Z568" s="11"/>
      <c r="AA568" s="41"/>
      <c r="AB568" s="38"/>
      <c r="AC568" s="38"/>
      <c r="AD568" s="38"/>
      <c r="AE568" s="11"/>
      <c r="AF568" s="38"/>
      <c r="AH568" s="39"/>
      <c r="AR568" s="4"/>
      <c r="AX568" s="13"/>
      <c r="AY568" s="13"/>
      <c r="AZ568" s="13"/>
      <c r="BA568" s="13"/>
      <c r="BB568" s="13"/>
      <c r="BC568" s="4"/>
      <c r="BE568" s="38"/>
      <c r="BF568" s="38"/>
      <c r="BG568" s="38"/>
      <c r="BH568" s="11"/>
    </row>
    <row r="569" spans="1:60" s="37" customFormat="1" x14ac:dyDescent="0.25">
      <c r="A569" s="153"/>
      <c r="B569" s="46"/>
      <c r="C569" s="46"/>
      <c r="D569" s="17"/>
      <c r="E569" s="15"/>
      <c r="F569" s="16"/>
      <c r="G569" s="21"/>
      <c r="H569" s="18"/>
      <c r="I569" s="16"/>
      <c r="J569" s="16"/>
      <c r="K569" s="16"/>
      <c r="L569" s="16"/>
      <c r="M569" s="23"/>
      <c r="N569" s="16"/>
      <c r="O569" s="16"/>
      <c r="P569" s="16"/>
      <c r="Q569" s="21"/>
      <c r="R569" s="33"/>
      <c r="S569" s="16"/>
      <c r="T569" s="16"/>
      <c r="U569" s="13"/>
      <c r="V569" s="16"/>
      <c r="W569" s="16"/>
      <c r="X569" s="35"/>
      <c r="Y569" s="35"/>
      <c r="Z569" s="11"/>
      <c r="AA569" s="41"/>
      <c r="AB569" s="38"/>
      <c r="AC569" s="38"/>
      <c r="AD569" s="38"/>
      <c r="AE569" s="11"/>
      <c r="AF569" s="38"/>
      <c r="AH569" s="39"/>
      <c r="AR569" s="4"/>
      <c r="AX569" s="13"/>
      <c r="AY569" s="13"/>
      <c r="AZ569" s="13"/>
      <c r="BA569" s="13"/>
      <c r="BB569" s="13"/>
      <c r="BC569" s="4"/>
      <c r="BE569" s="38"/>
      <c r="BF569" s="38"/>
      <c r="BG569" s="38"/>
      <c r="BH569" s="11"/>
    </row>
    <row r="570" spans="1:60" s="37" customFormat="1" x14ac:dyDescent="0.25">
      <c r="A570" s="153"/>
      <c r="B570" s="46"/>
      <c r="C570" s="46"/>
      <c r="D570" s="17"/>
      <c r="E570" s="15"/>
      <c r="F570" s="16"/>
      <c r="G570" s="21"/>
      <c r="H570" s="18"/>
      <c r="I570" s="16"/>
      <c r="J570" s="16"/>
      <c r="K570" s="16"/>
      <c r="L570" s="16"/>
      <c r="M570" s="23"/>
      <c r="N570" s="16"/>
      <c r="O570" s="16"/>
      <c r="P570" s="16"/>
      <c r="Q570" s="21"/>
      <c r="R570" s="33"/>
      <c r="S570" s="16"/>
      <c r="T570" s="16"/>
      <c r="U570" s="13"/>
      <c r="V570" s="16"/>
      <c r="W570" s="16"/>
      <c r="X570" s="35"/>
      <c r="Y570" s="35"/>
      <c r="Z570" s="11"/>
      <c r="AA570" s="41"/>
      <c r="AB570" s="38"/>
      <c r="AC570" s="38"/>
      <c r="AD570" s="38"/>
      <c r="AE570" s="11"/>
      <c r="AF570" s="38"/>
      <c r="AH570" s="39"/>
      <c r="AR570" s="4"/>
      <c r="AX570" s="13"/>
      <c r="AY570" s="13"/>
      <c r="AZ570" s="13"/>
      <c r="BA570" s="13"/>
      <c r="BB570" s="13"/>
      <c r="BC570" s="4"/>
      <c r="BE570" s="38"/>
      <c r="BF570" s="38"/>
      <c r="BG570" s="38"/>
      <c r="BH570" s="11"/>
    </row>
    <row r="571" spans="1:60" s="37" customFormat="1" x14ac:dyDescent="0.25">
      <c r="A571" s="153"/>
      <c r="B571" s="46"/>
      <c r="C571" s="46"/>
      <c r="D571" s="17"/>
      <c r="E571" s="15"/>
      <c r="F571" s="16"/>
      <c r="G571" s="21"/>
      <c r="H571" s="18"/>
      <c r="I571" s="16"/>
      <c r="J571" s="16"/>
      <c r="K571" s="16"/>
      <c r="L571" s="16"/>
      <c r="M571" s="23"/>
      <c r="N571" s="16"/>
      <c r="O571" s="16"/>
      <c r="P571" s="16"/>
      <c r="Q571" s="21"/>
      <c r="R571" s="33"/>
      <c r="S571" s="16"/>
      <c r="T571" s="16"/>
      <c r="U571" s="13"/>
      <c r="V571" s="16"/>
      <c r="W571" s="16"/>
      <c r="X571" s="35"/>
      <c r="Y571" s="35"/>
      <c r="Z571" s="11"/>
      <c r="AA571" s="41"/>
      <c r="AB571" s="38"/>
      <c r="AC571" s="38"/>
      <c r="AD571" s="38"/>
      <c r="AE571" s="11"/>
      <c r="AF571" s="38"/>
      <c r="AH571" s="39"/>
      <c r="AR571" s="4"/>
      <c r="AX571" s="13"/>
      <c r="AY571" s="13"/>
      <c r="AZ571" s="13"/>
      <c r="BA571" s="13"/>
      <c r="BB571" s="13"/>
      <c r="BC571" s="4"/>
      <c r="BE571" s="38"/>
      <c r="BF571" s="38"/>
      <c r="BG571" s="38"/>
      <c r="BH571" s="11"/>
    </row>
    <row r="572" spans="1:60" s="37" customFormat="1" x14ac:dyDescent="0.25">
      <c r="A572" s="153"/>
      <c r="B572" s="46"/>
      <c r="C572" s="46"/>
      <c r="D572" s="17"/>
      <c r="E572" s="15"/>
      <c r="F572" s="16"/>
      <c r="G572" s="21"/>
      <c r="H572" s="18"/>
      <c r="I572" s="16"/>
      <c r="J572" s="16"/>
      <c r="K572" s="16"/>
      <c r="L572" s="16"/>
      <c r="M572" s="23"/>
      <c r="N572" s="16"/>
      <c r="O572" s="16"/>
      <c r="P572" s="16"/>
      <c r="Q572" s="21"/>
      <c r="R572" s="33"/>
      <c r="S572" s="16"/>
      <c r="T572" s="16"/>
      <c r="U572" s="13"/>
      <c r="V572" s="16"/>
      <c r="W572" s="16"/>
      <c r="X572" s="35"/>
      <c r="Y572" s="35"/>
      <c r="Z572" s="11"/>
      <c r="AA572" s="41"/>
      <c r="AB572" s="38"/>
      <c r="AC572" s="38"/>
      <c r="AD572" s="38"/>
      <c r="AE572" s="11"/>
      <c r="AF572" s="38"/>
      <c r="AH572" s="39"/>
      <c r="AR572" s="4"/>
      <c r="AX572" s="13"/>
      <c r="AY572" s="13"/>
      <c r="AZ572" s="13"/>
      <c r="BA572" s="13"/>
      <c r="BB572" s="13"/>
      <c r="BC572" s="4"/>
      <c r="BE572" s="38"/>
      <c r="BF572" s="38"/>
      <c r="BG572" s="38"/>
      <c r="BH572" s="11"/>
    </row>
    <row r="573" spans="1:60" s="37" customFormat="1" x14ac:dyDescent="0.25">
      <c r="A573" s="153"/>
      <c r="B573" s="46"/>
      <c r="C573" s="46"/>
      <c r="D573" s="17"/>
      <c r="E573" s="15"/>
      <c r="F573" s="16"/>
      <c r="G573" s="21"/>
      <c r="H573" s="18"/>
      <c r="I573" s="16"/>
      <c r="J573" s="16"/>
      <c r="K573" s="16"/>
      <c r="L573" s="16"/>
      <c r="M573" s="23"/>
      <c r="N573" s="16"/>
      <c r="O573" s="16"/>
      <c r="P573" s="16"/>
      <c r="Q573" s="21"/>
      <c r="R573" s="33"/>
      <c r="S573" s="16"/>
      <c r="T573" s="16"/>
      <c r="U573" s="13"/>
      <c r="V573" s="16"/>
      <c r="W573" s="16"/>
      <c r="X573" s="35"/>
      <c r="Y573" s="35"/>
      <c r="Z573" s="11"/>
      <c r="AA573" s="41"/>
      <c r="AB573" s="38"/>
      <c r="AC573" s="38"/>
      <c r="AD573" s="38"/>
      <c r="AE573" s="11"/>
      <c r="AF573" s="38"/>
      <c r="AH573" s="39"/>
      <c r="AR573" s="4"/>
      <c r="AX573" s="13"/>
      <c r="AY573" s="13"/>
      <c r="AZ573" s="13"/>
      <c r="BA573" s="13"/>
      <c r="BB573" s="13"/>
      <c r="BC573" s="4"/>
      <c r="BE573" s="38"/>
      <c r="BF573" s="38"/>
      <c r="BG573" s="38"/>
      <c r="BH573" s="11"/>
    </row>
    <row r="574" spans="1:60" s="37" customFormat="1" x14ac:dyDescent="0.25">
      <c r="A574" s="153"/>
      <c r="B574" s="46"/>
      <c r="C574" s="46"/>
      <c r="D574" s="17"/>
      <c r="E574" s="15"/>
      <c r="F574" s="16"/>
      <c r="G574" s="21"/>
      <c r="H574" s="18"/>
      <c r="I574" s="16"/>
      <c r="J574" s="16"/>
      <c r="K574" s="16"/>
      <c r="L574" s="16"/>
      <c r="M574" s="23"/>
      <c r="N574" s="16"/>
      <c r="O574" s="16"/>
      <c r="P574" s="16"/>
      <c r="Q574" s="21"/>
      <c r="R574" s="33"/>
      <c r="S574" s="16"/>
      <c r="T574" s="16"/>
      <c r="U574" s="13"/>
      <c r="V574" s="16"/>
      <c r="W574" s="16"/>
      <c r="X574" s="35"/>
      <c r="Y574" s="35"/>
      <c r="Z574" s="11"/>
      <c r="AA574" s="41"/>
      <c r="AB574" s="38"/>
      <c r="AC574" s="38"/>
      <c r="AD574" s="38"/>
      <c r="AE574" s="11"/>
      <c r="AF574" s="38"/>
      <c r="AH574" s="39"/>
      <c r="AR574" s="4"/>
      <c r="AX574" s="13"/>
      <c r="AY574" s="13"/>
      <c r="AZ574" s="13"/>
      <c r="BA574" s="13"/>
      <c r="BB574" s="13"/>
      <c r="BC574" s="4"/>
      <c r="BE574" s="38"/>
      <c r="BF574" s="38"/>
      <c r="BG574" s="38"/>
      <c r="BH574" s="11"/>
    </row>
    <row r="575" spans="1:60" s="37" customFormat="1" x14ac:dyDescent="0.25">
      <c r="A575" s="153"/>
      <c r="B575" s="46"/>
      <c r="C575" s="46"/>
      <c r="D575" s="17"/>
      <c r="E575" s="15"/>
      <c r="F575" s="16"/>
      <c r="G575" s="21"/>
      <c r="H575" s="18"/>
      <c r="I575" s="16"/>
      <c r="J575" s="16"/>
      <c r="K575" s="16"/>
      <c r="L575" s="16"/>
      <c r="M575" s="23"/>
      <c r="N575" s="16"/>
      <c r="O575" s="16"/>
      <c r="P575" s="16"/>
      <c r="Q575" s="21"/>
      <c r="R575" s="33"/>
      <c r="S575" s="16"/>
      <c r="T575" s="16"/>
      <c r="U575" s="13"/>
      <c r="V575" s="16"/>
      <c r="W575" s="16"/>
      <c r="X575" s="35"/>
      <c r="Y575" s="35"/>
      <c r="Z575" s="11"/>
      <c r="AA575" s="41"/>
      <c r="AB575" s="38"/>
      <c r="AC575" s="38"/>
      <c r="AD575" s="38"/>
      <c r="AE575" s="11"/>
      <c r="AF575" s="38"/>
      <c r="AH575" s="39"/>
      <c r="AR575" s="4"/>
      <c r="AX575" s="13"/>
      <c r="AY575" s="13"/>
      <c r="AZ575" s="13"/>
      <c r="BA575" s="13"/>
      <c r="BB575" s="13"/>
      <c r="BC575" s="4"/>
      <c r="BE575" s="38"/>
      <c r="BF575" s="38"/>
      <c r="BG575" s="38"/>
      <c r="BH575" s="11"/>
    </row>
    <row r="576" spans="1:60" s="37" customFormat="1" x14ac:dyDescent="0.25">
      <c r="A576" s="153"/>
      <c r="B576" s="46"/>
      <c r="C576" s="46"/>
      <c r="D576" s="17"/>
      <c r="E576" s="15"/>
      <c r="F576" s="16"/>
      <c r="G576" s="21"/>
      <c r="H576" s="18"/>
      <c r="I576" s="16"/>
      <c r="J576" s="16"/>
      <c r="K576" s="16"/>
      <c r="L576" s="16"/>
      <c r="M576" s="23"/>
      <c r="N576" s="16"/>
      <c r="O576" s="16"/>
      <c r="P576" s="16"/>
      <c r="Q576" s="21"/>
      <c r="R576" s="33"/>
      <c r="S576" s="16"/>
      <c r="T576" s="16"/>
      <c r="U576" s="13"/>
      <c r="V576" s="16"/>
      <c r="W576" s="16"/>
      <c r="X576" s="35"/>
      <c r="Y576" s="35"/>
      <c r="Z576" s="11"/>
      <c r="AA576" s="41"/>
      <c r="AB576" s="38"/>
      <c r="AC576" s="38"/>
      <c r="AD576" s="38"/>
      <c r="AE576" s="11"/>
      <c r="AF576" s="38"/>
      <c r="AH576" s="39"/>
      <c r="AR576" s="4"/>
      <c r="AX576" s="13"/>
      <c r="AY576" s="13"/>
      <c r="AZ576" s="13"/>
      <c r="BA576" s="13"/>
      <c r="BB576" s="13"/>
      <c r="BC576" s="4"/>
      <c r="BE576" s="38"/>
      <c r="BF576" s="38"/>
      <c r="BG576" s="38"/>
      <c r="BH576" s="11"/>
    </row>
    <row r="577" spans="1:60" s="37" customFormat="1" x14ac:dyDescent="0.25">
      <c r="A577" s="153"/>
      <c r="B577" s="46"/>
      <c r="C577" s="46"/>
      <c r="D577" s="17"/>
      <c r="E577" s="15"/>
      <c r="F577" s="16"/>
      <c r="G577" s="21"/>
      <c r="H577" s="18"/>
      <c r="I577" s="16"/>
      <c r="J577" s="16"/>
      <c r="K577" s="16"/>
      <c r="L577" s="16"/>
      <c r="M577" s="23"/>
      <c r="N577" s="16"/>
      <c r="O577" s="16"/>
      <c r="P577" s="16"/>
      <c r="Q577" s="21"/>
      <c r="R577" s="33"/>
      <c r="S577" s="16"/>
      <c r="T577" s="16"/>
      <c r="U577" s="13"/>
      <c r="V577" s="16"/>
      <c r="W577" s="16"/>
      <c r="X577" s="35"/>
      <c r="Y577" s="35"/>
      <c r="Z577" s="11"/>
      <c r="AA577" s="41"/>
      <c r="AB577" s="38"/>
      <c r="AC577" s="38"/>
      <c r="AD577" s="38"/>
      <c r="AE577" s="11"/>
      <c r="AF577" s="38"/>
      <c r="AH577" s="39"/>
      <c r="AR577" s="4"/>
      <c r="AX577" s="13"/>
      <c r="AY577" s="13"/>
      <c r="AZ577" s="13"/>
      <c r="BA577" s="13"/>
      <c r="BB577" s="13"/>
      <c r="BC577" s="4"/>
      <c r="BE577" s="38"/>
      <c r="BF577" s="38"/>
      <c r="BG577" s="38"/>
      <c r="BH577" s="11"/>
    </row>
    <row r="578" spans="1:60" s="37" customFormat="1" x14ac:dyDescent="0.25">
      <c r="A578" s="153"/>
      <c r="B578" s="46"/>
      <c r="C578" s="46"/>
      <c r="D578" s="17"/>
      <c r="E578" s="15"/>
      <c r="F578" s="16"/>
      <c r="G578" s="21"/>
      <c r="H578" s="18"/>
      <c r="I578" s="16"/>
      <c r="J578" s="16"/>
      <c r="K578" s="16"/>
      <c r="L578" s="16"/>
      <c r="M578" s="23"/>
      <c r="N578" s="16"/>
      <c r="O578" s="16"/>
      <c r="P578" s="16"/>
      <c r="Q578" s="21"/>
      <c r="R578" s="33"/>
      <c r="S578" s="16"/>
      <c r="T578" s="16"/>
      <c r="U578" s="13"/>
      <c r="V578" s="16"/>
      <c r="W578" s="16"/>
      <c r="X578" s="35"/>
      <c r="Y578" s="35"/>
      <c r="Z578" s="11"/>
      <c r="AA578" s="41"/>
      <c r="AB578" s="38"/>
      <c r="AC578" s="38"/>
      <c r="AD578" s="38"/>
      <c r="AE578" s="11"/>
      <c r="AF578" s="38"/>
      <c r="AH578" s="39"/>
      <c r="AR578" s="4"/>
      <c r="AX578" s="13"/>
      <c r="AY578" s="13"/>
      <c r="AZ578" s="13"/>
      <c r="BA578" s="13"/>
      <c r="BB578" s="13"/>
      <c r="BC578" s="4"/>
      <c r="BE578" s="38"/>
      <c r="BF578" s="38"/>
      <c r="BG578" s="38"/>
      <c r="BH578" s="11"/>
    </row>
  </sheetData>
  <mergeCells count="99">
    <mergeCell ref="D16:D17"/>
    <mergeCell ref="BJ10:BJ11"/>
    <mergeCell ref="BN10:BN11"/>
    <mergeCell ref="X16:X17"/>
    <mergeCell ref="U16:U17"/>
    <mergeCell ref="V16:V17"/>
    <mergeCell ref="W16:W17"/>
    <mergeCell ref="AF16:AF17"/>
    <mergeCell ref="AG16:AG17"/>
    <mergeCell ref="AI16:AI17"/>
    <mergeCell ref="BD16:BD17"/>
    <mergeCell ref="BI16:BI17"/>
    <mergeCell ref="BJ16:BJ17"/>
    <mergeCell ref="U10:U11"/>
    <mergeCell ref="V10:V11"/>
    <mergeCell ref="W10:W11"/>
    <mergeCell ref="X10:X11"/>
    <mergeCell ref="BD10:BD11"/>
    <mergeCell ref="A10:A11"/>
    <mergeCell ref="Q10:Q11"/>
    <mergeCell ref="R10:R11"/>
    <mergeCell ref="S10:S11"/>
    <mergeCell ref="T10:T11"/>
    <mergeCell ref="N10:N11"/>
    <mergeCell ref="O10:O11"/>
    <mergeCell ref="P10:P11"/>
    <mergeCell ref="H10:H11"/>
    <mergeCell ref="G10:G11"/>
    <mergeCell ref="B10:B11"/>
    <mergeCell ref="K10:K11"/>
    <mergeCell ref="I10:I11"/>
    <mergeCell ref="L10:L11"/>
    <mergeCell ref="M10:M11"/>
    <mergeCell ref="F10:F11"/>
    <mergeCell ref="E10:E11"/>
    <mergeCell ref="D10:D11"/>
    <mergeCell ref="C10:C11"/>
    <mergeCell ref="U3:W3"/>
    <mergeCell ref="X3:X4"/>
    <mergeCell ref="S3:T3"/>
    <mergeCell ref="Y3:Y4"/>
    <mergeCell ref="U2:Y2"/>
    <mergeCell ref="C18:C20"/>
    <mergeCell ref="L3:M3"/>
    <mergeCell ref="N3:P3"/>
    <mergeCell ref="A2:A4"/>
    <mergeCell ref="B2:B4"/>
    <mergeCell ref="D2:D4"/>
    <mergeCell ref="E2:H3"/>
    <mergeCell ref="I2:K3"/>
    <mergeCell ref="L2:T2"/>
    <mergeCell ref="Q3:Q4"/>
    <mergeCell ref="R3:R4"/>
    <mergeCell ref="C2:C4"/>
    <mergeCell ref="C5:C8"/>
    <mergeCell ref="C12:C17"/>
    <mergeCell ref="A5:A8"/>
    <mergeCell ref="B5:B8"/>
    <mergeCell ref="A12:A17"/>
    <mergeCell ref="B12:B17"/>
    <mergeCell ref="A21:A23"/>
    <mergeCell ref="B21:B23"/>
    <mergeCell ref="A18:A20"/>
    <mergeCell ref="B18:B20"/>
    <mergeCell ref="C21:C23"/>
    <mergeCell ref="U25:Y25"/>
    <mergeCell ref="E25:H25"/>
    <mergeCell ref="I25:K25"/>
    <mergeCell ref="L25:M25"/>
    <mergeCell ref="N25:P25"/>
    <mergeCell ref="S25:T25"/>
    <mergeCell ref="BL25:BN25"/>
    <mergeCell ref="BL2:BN3"/>
    <mergeCell ref="BD2:BD4"/>
    <mergeCell ref="AI25:AR25"/>
    <mergeCell ref="AX3:BB3"/>
    <mergeCell ref="AS2:BB2"/>
    <mergeCell ref="AS25:BB25"/>
    <mergeCell ref="BI2:BK3"/>
    <mergeCell ref="BI25:BK25"/>
    <mergeCell ref="BC25:BD25"/>
    <mergeCell ref="BE2:BH3"/>
    <mergeCell ref="BC2:BC4"/>
    <mergeCell ref="AI2:AR3"/>
    <mergeCell ref="AS3:AS4"/>
    <mergeCell ref="AT3:AT4"/>
    <mergeCell ref="AU3:AU4"/>
    <mergeCell ref="AF3:AG3"/>
    <mergeCell ref="Z2:AG2"/>
    <mergeCell ref="AB25:AE25"/>
    <mergeCell ref="AF25:AG25"/>
    <mergeCell ref="BE25:BH25"/>
    <mergeCell ref="AA3:AA4"/>
    <mergeCell ref="Z3:Z4"/>
    <mergeCell ref="AB3:AE3"/>
    <mergeCell ref="AH2:AH4"/>
    <mergeCell ref="AV3:AV4"/>
    <mergeCell ref="AW3:AW4"/>
    <mergeCell ref="AH5:AH24"/>
  </mergeCells>
  <pageMargins left="0.23622047244094491" right="0.23622047244094491" top="0.74803149606299213" bottom="0.74803149606299213" header="0.31496062992125984" footer="0.31496062992125984"/>
  <pageSetup paperSize="8" scale="10" fitToWidth="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ASTUS_typology</vt:lpstr>
    </vt:vector>
  </TitlesOfParts>
  <Company>RESEARCHSTUDIO.AT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Florian Schöpflin</dc:creator>
  <cp:lastModifiedBy>CARRACEDO Carlos</cp:lastModifiedBy>
  <cp:lastPrinted>2018-07-12T14:29:45Z</cp:lastPrinted>
  <dcterms:created xsi:type="dcterms:W3CDTF">2017-07-27T06:21:40Z</dcterms:created>
  <dcterms:modified xsi:type="dcterms:W3CDTF">2019-10-14T06:29:10Z</dcterms:modified>
</cp:coreProperties>
</file>